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er.luong\Downloads\"/>
    </mc:Choice>
  </mc:AlternateContent>
  <xr:revisionPtr revIDLastSave="0" documentId="13_ncr:1_{BA8E3B2D-590B-43FD-8936-D0FB54A2B5C6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Fiche de securité" sheetId="5" r:id="rId1"/>
    <sheet name="facturation" sheetId="8" state="hidden" r:id="rId2"/>
    <sheet name="Fiche matériel" sheetId="6" state="hidden" r:id="rId3"/>
    <sheet name="Listes" sheetId="7" state="hidden" r:id="rId4"/>
  </sheets>
  <definedNames>
    <definedName name="_xlnm.Print_Area" localSheetId="0">'Fiche de securité'!$A$1:$U$48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8" l="1"/>
  <c r="H33" i="6"/>
  <c r="G33" i="6"/>
  <c r="F33" i="6"/>
  <c r="E33" i="6"/>
  <c r="D33" i="6"/>
  <c r="C33" i="6"/>
  <c r="H32" i="6"/>
  <c r="G32" i="6"/>
  <c r="F32" i="6"/>
  <c r="E32" i="6"/>
  <c r="D32" i="6"/>
  <c r="C32" i="6"/>
  <c r="H31" i="6"/>
  <c r="G31" i="6"/>
  <c r="F31" i="6"/>
  <c r="E31" i="6"/>
  <c r="D31" i="6"/>
  <c r="C31" i="6"/>
  <c r="H30" i="6"/>
  <c r="G30" i="6"/>
  <c r="F30" i="6"/>
  <c r="E30" i="6"/>
  <c r="D30" i="6"/>
  <c r="C30" i="6"/>
  <c r="H29" i="6"/>
  <c r="G29" i="6"/>
  <c r="F29" i="6"/>
  <c r="E29" i="6"/>
  <c r="D29" i="6"/>
  <c r="C29" i="6"/>
  <c r="H27" i="6"/>
  <c r="G27" i="6"/>
  <c r="F27" i="6"/>
  <c r="E27" i="6"/>
  <c r="D27" i="6"/>
  <c r="C27" i="6"/>
  <c r="H26" i="6"/>
  <c r="G26" i="6"/>
  <c r="F26" i="6"/>
  <c r="E26" i="6"/>
  <c r="D26" i="6"/>
  <c r="C26" i="6"/>
  <c r="H25" i="6"/>
  <c r="G25" i="6"/>
  <c r="F25" i="6"/>
  <c r="E25" i="6"/>
  <c r="D25" i="6"/>
  <c r="C25" i="6"/>
  <c r="H24" i="6"/>
  <c r="G24" i="6"/>
  <c r="F24" i="6"/>
  <c r="E24" i="6"/>
  <c r="D24" i="6"/>
  <c r="C24" i="6"/>
  <c r="H23" i="6"/>
  <c r="G23" i="6"/>
  <c r="F23" i="6"/>
  <c r="E23" i="6"/>
  <c r="D23" i="6"/>
  <c r="C23" i="6"/>
  <c r="H21" i="6"/>
  <c r="G21" i="6"/>
  <c r="F21" i="6"/>
  <c r="E21" i="6"/>
  <c r="D21" i="6"/>
  <c r="C21" i="6"/>
  <c r="H20" i="6"/>
  <c r="G20" i="6"/>
  <c r="F20" i="6"/>
  <c r="E20" i="6"/>
  <c r="D20" i="6"/>
  <c r="C20" i="6"/>
  <c r="H19" i="6"/>
  <c r="G19" i="6"/>
  <c r="F19" i="6"/>
  <c r="E19" i="6"/>
  <c r="D19" i="6"/>
  <c r="C19" i="6"/>
  <c r="H18" i="6"/>
  <c r="G18" i="6"/>
  <c r="F18" i="6"/>
  <c r="E18" i="6"/>
  <c r="D18" i="6"/>
  <c r="C18" i="6"/>
  <c r="H17" i="6"/>
  <c r="G17" i="6"/>
  <c r="F17" i="6"/>
  <c r="E17" i="6"/>
  <c r="D17" i="6"/>
  <c r="C17" i="6"/>
  <c r="H15" i="6"/>
  <c r="G15" i="6"/>
  <c r="F15" i="6"/>
  <c r="E15" i="6"/>
  <c r="D15" i="6"/>
  <c r="C15" i="6"/>
  <c r="H14" i="6"/>
  <c r="G14" i="6"/>
  <c r="F14" i="6"/>
  <c r="E14" i="6"/>
  <c r="D14" i="6"/>
  <c r="C14" i="6"/>
  <c r="H13" i="6"/>
  <c r="G13" i="6"/>
  <c r="F13" i="6"/>
  <c r="E13" i="6"/>
  <c r="D13" i="6"/>
  <c r="C13" i="6"/>
  <c r="H12" i="6"/>
  <c r="G12" i="6"/>
  <c r="F12" i="6"/>
  <c r="E12" i="6"/>
  <c r="D12" i="6"/>
  <c r="C12" i="6"/>
  <c r="H11" i="6"/>
  <c r="G11" i="6"/>
  <c r="F11" i="6"/>
  <c r="E11" i="6"/>
  <c r="D11" i="6"/>
  <c r="C11" i="6"/>
  <c r="G6" i="6"/>
  <c r="H6" i="6"/>
  <c r="G7" i="6"/>
  <c r="H7" i="6"/>
  <c r="G8" i="6"/>
  <c r="H8" i="6"/>
  <c r="G9" i="6"/>
  <c r="H9" i="6"/>
  <c r="C6" i="6"/>
  <c r="D6" i="6"/>
  <c r="E6" i="6"/>
  <c r="C7" i="6"/>
  <c r="D7" i="6"/>
  <c r="E7" i="6"/>
  <c r="C8" i="6"/>
  <c r="D8" i="6"/>
  <c r="E8" i="6"/>
  <c r="C9" i="6"/>
  <c r="D9" i="6"/>
  <c r="E9" i="6"/>
  <c r="H5" i="6"/>
  <c r="G5" i="6"/>
  <c r="E5" i="6"/>
  <c r="D5" i="6"/>
  <c r="C5" i="6"/>
  <c r="F2" i="6"/>
  <c r="L35" i="8" l="1"/>
  <c r="L34" i="8"/>
  <c r="L33" i="8"/>
  <c r="L32" i="8"/>
  <c r="L31" i="8"/>
  <c r="L29" i="8"/>
  <c r="L28" i="8"/>
  <c r="L27" i="8"/>
  <c r="L26" i="8"/>
  <c r="L25" i="8"/>
  <c r="L23" i="8"/>
  <c r="L22" i="8"/>
  <c r="L21" i="8"/>
  <c r="L20" i="8"/>
  <c r="L19" i="8"/>
  <c r="L17" i="8"/>
  <c r="L16" i="8"/>
  <c r="L15" i="8"/>
  <c r="L14" i="8"/>
  <c r="L13" i="8"/>
  <c r="L7" i="8"/>
  <c r="L8" i="8"/>
  <c r="L9" i="8"/>
  <c r="L10" i="8"/>
  <c r="L11" i="8"/>
  <c r="M8" i="8"/>
  <c r="M9" i="8"/>
  <c r="M10" i="8"/>
  <c r="M11" i="8"/>
  <c r="M7" i="8"/>
  <c r="D2" i="6" l="1"/>
  <c r="B2" i="6"/>
  <c r="F6" i="6" l="1"/>
  <c r="F7" i="6"/>
  <c r="F8" i="6"/>
  <c r="F9" i="6"/>
  <c r="F5" i="6"/>
  <c r="K8" i="8" l="1"/>
  <c r="H8" i="8" s="1"/>
  <c r="K9" i="8"/>
  <c r="H9" i="8" s="1"/>
  <c r="K10" i="8"/>
  <c r="I10" i="8" s="1"/>
  <c r="K11" i="8"/>
  <c r="H11" i="8" s="1"/>
  <c r="K7" i="8"/>
  <c r="J7" i="8" s="1"/>
  <c r="G9" i="8"/>
  <c r="G10" i="8"/>
  <c r="G11" i="8"/>
  <c r="G8" i="8"/>
  <c r="M35" i="8"/>
  <c r="M34" i="8"/>
  <c r="M33" i="8"/>
  <c r="M32" i="8"/>
  <c r="M31" i="8"/>
  <c r="M29" i="8"/>
  <c r="M28" i="8"/>
  <c r="M27" i="8"/>
  <c r="M26" i="8"/>
  <c r="M25" i="8"/>
  <c r="M23" i="8"/>
  <c r="M22" i="8"/>
  <c r="M21" i="8"/>
  <c r="M20" i="8"/>
  <c r="M19" i="8"/>
  <c r="M17" i="8"/>
  <c r="M16" i="8"/>
  <c r="M15" i="8"/>
  <c r="M14" i="8"/>
  <c r="M13" i="8"/>
  <c r="A7" i="8"/>
  <c r="B7" i="8"/>
  <c r="A8" i="8"/>
  <c r="B8" i="8"/>
  <c r="A9" i="8"/>
  <c r="B9" i="8"/>
  <c r="J9" i="8" l="1"/>
  <c r="I9" i="8"/>
  <c r="J11" i="8"/>
  <c r="H10" i="8"/>
  <c r="I7" i="8"/>
  <c r="H7" i="8"/>
  <c r="I11" i="8"/>
  <c r="J8" i="8"/>
  <c r="I8" i="8"/>
  <c r="J10" i="8"/>
  <c r="G32" i="8"/>
  <c r="G33" i="8"/>
  <c r="G34" i="8"/>
  <c r="G35" i="8"/>
  <c r="G26" i="8"/>
  <c r="G27" i="8"/>
  <c r="G28" i="8"/>
  <c r="G29" i="8"/>
  <c r="G31" i="8"/>
  <c r="G25" i="8"/>
  <c r="K35" i="8"/>
  <c r="D35" i="8"/>
  <c r="C35" i="8"/>
  <c r="B35" i="8"/>
  <c r="A35" i="8"/>
  <c r="K34" i="8"/>
  <c r="D34" i="8"/>
  <c r="C34" i="8"/>
  <c r="B34" i="8"/>
  <c r="A34" i="8"/>
  <c r="K33" i="8"/>
  <c r="D33" i="8"/>
  <c r="C33" i="8"/>
  <c r="B33" i="8"/>
  <c r="A33" i="8"/>
  <c r="K32" i="8"/>
  <c r="D32" i="8"/>
  <c r="C32" i="8"/>
  <c r="B32" i="8"/>
  <c r="A32" i="8"/>
  <c r="K31" i="8"/>
  <c r="D31" i="8"/>
  <c r="C31" i="8"/>
  <c r="B31" i="8"/>
  <c r="A31" i="8"/>
  <c r="B30" i="8"/>
  <c r="A30" i="8"/>
  <c r="K29" i="8"/>
  <c r="D29" i="8"/>
  <c r="C29" i="8"/>
  <c r="B29" i="8"/>
  <c r="A29" i="8"/>
  <c r="K28" i="8"/>
  <c r="D28" i="8"/>
  <c r="C28" i="8"/>
  <c r="B28" i="8"/>
  <c r="A28" i="8"/>
  <c r="K27" i="8"/>
  <c r="D27" i="8"/>
  <c r="C27" i="8"/>
  <c r="B27" i="8"/>
  <c r="A27" i="8"/>
  <c r="K26" i="8"/>
  <c r="D26" i="8"/>
  <c r="C26" i="8"/>
  <c r="B26" i="8"/>
  <c r="A26" i="8"/>
  <c r="K25" i="8"/>
  <c r="D25" i="8"/>
  <c r="C25" i="8"/>
  <c r="B25" i="8"/>
  <c r="A25" i="8"/>
  <c r="B24" i="8"/>
  <c r="A24" i="8"/>
  <c r="A35" i="6"/>
  <c r="I33" i="6"/>
  <c r="B33" i="6"/>
  <c r="A33" i="6"/>
  <c r="I32" i="6"/>
  <c r="B32" i="6"/>
  <c r="A32" i="6"/>
  <c r="I31" i="6"/>
  <c r="B31" i="6"/>
  <c r="A31" i="6"/>
  <c r="I30" i="6"/>
  <c r="B30" i="6"/>
  <c r="A30" i="6"/>
  <c r="I29" i="6"/>
  <c r="B29" i="6"/>
  <c r="A29" i="6"/>
  <c r="I28" i="6"/>
  <c r="G28" i="6"/>
  <c r="F28" i="6"/>
  <c r="E28" i="6"/>
  <c r="D28" i="6"/>
  <c r="C28" i="6"/>
  <c r="B28" i="6"/>
  <c r="A28" i="6"/>
  <c r="I34" i="6"/>
  <c r="G34" i="6"/>
  <c r="F34" i="6"/>
  <c r="E34" i="6"/>
  <c r="D34" i="6"/>
  <c r="C34" i="6"/>
  <c r="B34" i="6"/>
  <c r="A34" i="6"/>
  <c r="I27" i="6"/>
  <c r="B27" i="6"/>
  <c r="A27" i="6"/>
  <c r="I26" i="6"/>
  <c r="B26" i="6"/>
  <c r="A26" i="6"/>
  <c r="I25" i="6"/>
  <c r="B25" i="6"/>
  <c r="A25" i="6"/>
  <c r="I24" i="6"/>
  <c r="B24" i="6"/>
  <c r="A24" i="6"/>
  <c r="I23" i="6"/>
  <c r="B23" i="6"/>
  <c r="A23" i="6"/>
  <c r="J31" i="8" l="1"/>
  <c r="I31" i="8"/>
  <c r="H31" i="8"/>
  <c r="J35" i="8"/>
  <c r="O35" i="8" s="1"/>
  <c r="H35" i="8"/>
  <c r="I35" i="8"/>
  <c r="H25" i="8"/>
  <c r="J25" i="8"/>
  <c r="I25" i="8"/>
  <c r="I29" i="8"/>
  <c r="H29" i="8"/>
  <c r="J29" i="8"/>
  <c r="I33" i="8"/>
  <c r="H33" i="8"/>
  <c r="J33" i="8"/>
  <c r="J34" i="8"/>
  <c r="I34" i="8"/>
  <c r="H34" i="8"/>
  <c r="J32" i="8"/>
  <c r="I32" i="8"/>
  <c r="H32" i="8"/>
  <c r="H28" i="8"/>
  <c r="J28" i="8"/>
  <c r="I28" i="8"/>
  <c r="J27" i="8"/>
  <c r="I27" i="8"/>
  <c r="H27" i="8"/>
  <c r="H26" i="8"/>
  <c r="I26" i="8"/>
  <c r="J26" i="8"/>
  <c r="O31" i="8"/>
  <c r="O34" i="8"/>
  <c r="O29" i="8"/>
  <c r="O26" i="8" l="1"/>
  <c r="O32" i="8"/>
  <c r="O33" i="8"/>
  <c r="O28" i="8"/>
  <c r="O27" i="8"/>
  <c r="O25" i="8"/>
  <c r="I22" i="6"/>
  <c r="G22" i="6"/>
  <c r="F22" i="6"/>
  <c r="E22" i="6"/>
  <c r="D22" i="6"/>
  <c r="C22" i="6"/>
  <c r="B22" i="6"/>
  <c r="A22" i="6"/>
  <c r="G7" i="8"/>
  <c r="B21" i="6"/>
  <c r="A21" i="6"/>
  <c r="B20" i="6"/>
  <c r="A20" i="6"/>
  <c r="B19" i="6"/>
  <c r="A19" i="6"/>
  <c r="B18" i="6"/>
  <c r="A18" i="6"/>
  <c r="B17" i="6"/>
  <c r="A17" i="6"/>
  <c r="B15" i="6"/>
  <c r="A15" i="6"/>
  <c r="B14" i="6"/>
  <c r="A14" i="6"/>
  <c r="B13" i="6"/>
  <c r="A13" i="6"/>
  <c r="B12" i="6"/>
  <c r="A12" i="6"/>
  <c r="B11" i="6"/>
  <c r="A11" i="6"/>
  <c r="B5" i="6"/>
  <c r="B6" i="6"/>
  <c r="B7" i="6"/>
  <c r="B8" i="6"/>
  <c r="B9" i="6"/>
  <c r="A6" i="6"/>
  <c r="A7" i="6"/>
  <c r="A8" i="6"/>
  <c r="A9" i="6"/>
  <c r="A5" i="6"/>
  <c r="B23" i="8"/>
  <c r="B22" i="8"/>
  <c r="B21" i="8"/>
  <c r="B20" i="8"/>
  <c r="B19" i="8"/>
  <c r="B17" i="8"/>
  <c r="B16" i="8"/>
  <c r="B15" i="8"/>
  <c r="B14" i="8"/>
  <c r="B13" i="8"/>
  <c r="B10" i="8"/>
  <c r="B11" i="8"/>
  <c r="A23" i="8"/>
  <c r="A22" i="8"/>
  <c r="A21" i="8"/>
  <c r="A20" i="8"/>
  <c r="A19" i="8"/>
  <c r="A17" i="8"/>
  <c r="A16" i="8"/>
  <c r="A15" i="8"/>
  <c r="A14" i="8"/>
  <c r="A13" i="8"/>
  <c r="A10" i="8"/>
  <c r="A11" i="8"/>
  <c r="G23" i="8"/>
  <c r="I21" i="6"/>
  <c r="I20" i="6"/>
  <c r="I19" i="6"/>
  <c r="I18" i="6"/>
  <c r="I17" i="6"/>
  <c r="I15" i="6"/>
  <c r="I14" i="6"/>
  <c r="I13" i="6"/>
  <c r="I12" i="6"/>
  <c r="I11" i="6"/>
  <c r="I6" i="6"/>
  <c r="I7" i="6"/>
  <c r="I8" i="6"/>
  <c r="I9" i="6"/>
  <c r="I5" i="6"/>
  <c r="G20" i="8"/>
  <c r="G21" i="8"/>
  <c r="G22" i="8"/>
  <c r="G19" i="8"/>
  <c r="G14" i="8"/>
  <c r="G15" i="8"/>
  <c r="G16" i="8"/>
  <c r="G17" i="8"/>
  <c r="G13" i="8"/>
  <c r="D20" i="8" l="1"/>
  <c r="D21" i="8"/>
  <c r="D22" i="8"/>
  <c r="D23" i="8"/>
  <c r="D19" i="8"/>
  <c r="D14" i="8"/>
  <c r="D15" i="8"/>
  <c r="D16" i="8"/>
  <c r="D17" i="8"/>
  <c r="D13" i="8"/>
  <c r="D11" i="8"/>
  <c r="D10" i="8"/>
  <c r="D9" i="8"/>
  <c r="D8" i="8"/>
  <c r="D7" i="8"/>
  <c r="C23" i="8"/>
  <c r="C22" i="8"/>
  <c r="C21" i="8"/>
  <c r="C20" i="8"/>
  <c r="C19" i="8"/>
  <c r="C17" i="8"/>
  <c r="C16" i="8"/>
  <c r="C15" i="8"/>
  <c r="C14" i="8"/>
  <c r="C13" i="8"/>
  <c r="C8" i="8"/>
  <c r="C9" i="8"/>
  <c r="C10" i="8"/>
  <c r="C11" i="8"/>
  <c r="C7" i="8"/>
  <c r="N37" i="8" l="1"/>
  <c r="B36" i="8"/>
  <c r="A36" i="8"/>
  <c r="K13" i="8"/>
  <c r="K14" i="8"/>
  <c r="K15" i="8"/>
  <c r="K16" i="8"/>
  <c r="K17" i="8"/>
  <c r="K19" i="8"/>
  <c r="K20" i="8"/>
  <c r="K21" i="8"/>
  <c r="K22" i="8"/>
  <c r="K23" i="8"/>
  <c r="C4" i="8"/>
  <c r="B37" i="8" s="1"/>
  <c r="G4" i="8"/>
  <c r="A10" i="6"/>
  <c r="B10" i="6"/>
  <c r="C10" i="6"/>
  <c r="D10" i="6"/>
  <c r="E10" i="6"/>
  <c r="F10" i="6"/>
  <c r="G10" i="6"/>
  <c r="I10" i="6"/>
  <c r="A16" i="6"/>
  <c r="B16" i="6"/>
  <c r="C16" i="6"/>
  <c r="D16" i="6"/>
  <c r="E16" i="6"/>
  <c r="F16" i="6"/>
  <c r="G16" i="6"/>
  <c r="I16" i="6"/>
  <c r="I17" i="8" l="1"/>
  <c r="H17" i="8"/>
  <c r="J17" i="8"/>
  <c r="H13" i="8"/>
  <c r="J13" i="8"/>
  <c r="I13" i="8"/>
  <c r="J23" i="8"/>
  <c r="H23" i="8"/>
  <c r="I23" i="8"/>
  <c r="J19" i="8"/>
  <c r="I19" i="8"/>
  <c r="H19" i="8"/>
  <c r="J15" i="8"/>
  <c r="I15" i="8"/>
  <c r="H15" i="8"/>
  <c r="H14" i="8"/>
  <c r="I14" i="8"/>
  <c r="J14" i="8"/>
  <c r="H16" i="8"/>
  <c r="J16" i="8"/>
  <c r="I16" i="8"/>
  <c r="J22" i="8"/>
  <c r="I22" i="8"/>
  <c r="H22" i="8"/>
  <c r="J20" i="8"/>
  <c r="I20" i="8"/>
  <c r="H20" i="8"/>
  <c r="H21" i="8"/>
  <c r="I21" i="8"/>
  <c r="J21" i="8"/>
  <c r="G37" i="8"/>
  <c r="L37" i="8"/>
  <c r="M37" i="8"/>
  <c r="K37" i="8"/>
  <c r="B18" i="8"/>
  <c r="A18" i="8"/>
  <c r="B12" i="8"/>
  <c r="A12" i="8"/>
  <c r="O14" i="8" l="1"/>
  <c r="O15" i="8"/>
  <c r="O20" i="8"/>
  <c r="O21" i="8"/>
  <c r="O23" i="8"/>
  <c r="O17" i="8"/>
  <c r="O22" i="8"/>
  <c r="H37" i="8"/>
  <c r="O8" i="8"/>
  <c r="O7" i="8"/>
  <c r="O11" i="8"/>
  <c r="O9" i="8"/>
  <c r="O10" i="8"/>
  <c r="J37" i="8"/>
  <c r="O13" i="8"/>
  <c r="I37" i="8"/>
  <c r="O16" i="8"/>
  <c r="O19" i="8"/>
  <c r="O37" i="8" l="1"/>
</calcChain>
</file>

<file path=xl/sharedStrings.xml><?xml version="1.0" encoding="utf-8"?>
<sst xmlns="http://schemas.openxmlformats.org/spreadsheetml/2006/main" count="158" uniqueCount="83">
  <si>
    <t>NOM</t>
  </si>
  <si>
    <t>PRENOM</t>
  </si>
  <si>
    <t>FICHE DE SECURITE</t>
  </si>
  <si>
    <t>Type de 
plongée</t>
  </si>
  <si>
    <t>PREVISION</t>
  </si>
  <si>
    <t>REALISE</t>
  </si>
  <si>
    <t>Profondeur
maximum</t>
  </si>
  <si>
    <t>Durée totale
de la plongée</t>
  </si>
  <si>
    <t>Date</t>
  </si>
  <si>
    <t>Directeur de plongée</t>
  </si>
  <si>
    <t>Nombre accompagnant</t>
  </si>
  <si>
    <t xml:space="preserve">Niveau
</t>
  </si>
  <si>
    <t>Horaire</t>
  </si>
  <si>
    <r>
      <rPr>
        <b/>
        <sz val="11"/>
        <color indexed="10"/>
        <rFont val="Calibri"/>
        <family val="2"/>
        <scheme val="minor"/>
      </rPr>
      <t>*</t>
    </r>
    <r>
      <rPr>
        <sz val="11"/>
        <color indexed="10"/>
        <rFont val="Calibri"/>
        <family val="2"/>
        <scheme val="minor"/>
      </rPr>
      <t xml:space="preserve"> E</t>
    </r>
    <r>
      <rPr>
        <sz val="11"/>
        <color indexed="8"/>
        <rFont val="Calibri"/>
        <family val="2"/>
        <scheme val="minor"/>
      </rPr>
      <t xml:space="preserve"> pour encadrant    </t>
    </r>
    <r>
      <rPr>
        <sz val="11"/>
        <color indexed="10"/>
        <rFont val="Calibri"/>
        <family val="2"/>
        <scheme val="minor"/>
      </rPr>
      <t>P</t>
    </r>
    <r>
      <rPr>
        <sz val="11"/>
        <color indexed="8"/>
        <rFont val="Calibri"/>
        <family val="2"/>
        <scheme val="minor"/>
      </rPr>
      <t xml:space="preserve"> pour plongeur</t>
    </r>
  </si>
  <si>
    <t>BEES1(E3)</t>
  </si>
  <si>
    <t>BEES2(E4)</t>
  </si>
  <si>
    <t>BEES3(E5)</t>
  </si>
  <si>
    <t>DJEPS(E2)</t>
  </si>
  <si>
    <t>DEJEPS(E4)</t>
  </si>
  <si>
    <t>N1(PE20)</t>
  </si>
  <si>
    <t>N2(PA20/PE40)</t>
  </si>
  <si>
    <t>N3(PA40)</t>
  </si>
  <si>
    <t>N4(PA60)</t>
  </si>
  <si>
    <t>N4-init(E2)</t>
  </si>
  <si>
    <t>StagiaireMF1(E2)</t>
  </si>
  <si>
    <t>MF1(E3)</t>
  </si>
  <si>
    <t>MF2(E4)</t>
  </si>
  <si>
    <t>PADI-AdvanceOpenWater(PE20)</t>
  </si>
  <si>
    <t>PADI-RescueDiver(PA20)</t>
  </si>
  <si>
    <t>PADI-DiveMaster(PA40)</t>
  </si>
  <si>
    <t>Mélange</t>
  </si>
  <si>
    <t>PADI-ScubaDiver(PE12)</t>
  </si>
  <si>
    <t>PADI-AdvanceOpenWater+DeepSP(PA20/PE40)</t>
  </si>
  <si>
    <t>PADI-RescueDiver+DeepSP(PA20/PE40)</t>
  </si>
  <si>
    <t>PADI-OpenWaterDiver(PA12/PE20)</t>
  </si>
  <si>
    <t>location
stab</t>
  </si>
  <si>
    <t>location combi</t>
  </si>
  <si>
    <t>location détendeur</t>
  </si>
  <si>
    <t>LOCATION MATERIEL ET GONFLAGE</t>
  </si>
  <si>
    <t>fond vert = valeur à sélectionner dans une liste déroulante</t>
  </si>
  <si>
    <t>Club</t>
  </si>
  <si>
    <t>Fiche de matériel</t>
  </si>
  <si>
    <t>Autres</t>
  </si>
  <si>
    <t>La fiche de securité doit être envoyée à chamasecu@gmail.com
L'envoi de cette fiche (ou sa signature) atteste que vous avez pris connaissance du plan de secours disponible sur : http://www.chamagnieuplongee.com/base-documentaire/</t>
  </si>
  <si>
    <t>Facturation</t>
  </si>
  <si>
    <t>6L</t>
  </si>
  <si>
    <t>Ensemble</t>
  </si>
  <si>
    <t>9L</t>
  </si>
  <si>
    <t>10L</t>
  </si>
  <si>
    <t>12L</t>
  </si>
  <si>
    <t>15L</t>
  </si>
  <si>
    <t>BI7L</t>
  </si>
  <si>
    <t>BI10L</t>
  </si>
  <si>
    <t>BI12L</t>
  </si>
  <si>
    <t>Gonflage</t>
  </si>
  <si>
    <t>Location</t>
  </si>
  <si>
    <t>Location Bloc</t>
  </si>
  <si>
    <t>TAILLE BLOC</t>
  </si>
  <si>
    <t>Total</t>
  </si>
  <si>
    <t>Plongée</t>
  </si>
  <si>
    <t>TOTAL</t>
  </si>
  <si>
    <t>Niveau</t>
  </si>
  <si>
    <r>
      <t xml:space="preserve">Aptitude
</t>
    </r>
    <r>
      <rPr>
        <b/>
        <sz val="12"/>
        <color indexed="10"/>
        <rFont val="Calibri"/>
        <family val="2"/>
        <scheme val="minor"/>
      </rPr>
      <t xml:space="preserve">E  </t>
    </r>
    <r>
      <rPr>
        <b/>
        <i/>
        <sz val="12"/>
        <rFont val="Calibri"/>
        <family val="2"/>
        <scheme val="minor"/>
      </rPr>
      <t>ou</t>
    </r>
    <r>
      <rPr>
        <b/>
        <sz val="12"/>
        <color indexed="10"/>
        <rFont val="Calibri"/>
        <family val="2"/>
        <scheme val="minor"/>
      </rPr>
      <t xml:space="preserve"> 
PA  </t>
    </r>
    <r>
      <rPr>
        <b/>
        <i/>
        <sz val="12"/>
        <rFont val="Calibri"/>
        <family val="2"/>
        <scheme val="minor"/>
      </rPr>
      <t>ou</t>
    </r>
    <r>
      <rPr>
        <b/>
        <sz val="12"/>
        <color indexed="10"/>
        <rFont val="Calibri"/>
        <family val="2"/>
        <scheme val="minor"/>
      </rPr>
      <t xml:space="preserve"> PE</t>
    </r>
  </si>
  <si>
    <t>Convention Club</t>
  </si>
  <si>
    <t>Autonome</t>
  </si>
  <si>
    <t>Encadrant</t>
  </si>
  <si>
    <t>NON</t>
  </si>
  <si>
    <t>Droits accès annuel</t>
  </si>
  <si>
    <t>Plomb</t>
  </si>
  <si>
    <t xml:space="preserve">Demande complémentaire : </t>
  </si>
  <si>
    <t>LOCATION GONFLAGE</t>
  </si>
  <si>
    <t>Plongeur au forfait</t>
  </si>
  <si>
    <t>Payé</t>
  </si>
  <si>
    <t>Appartenance au Club</t>
  </si>
  <si>
    <t>DEBUTANT</t>
  </si>
  <si>
    <t>Loc. bloc 
OU
Gonflage</t>
  </si>
  <si>
    <t>Volume bloc</t>
  </si>
  <si>
    <t>BI</t>
  </si>
  <si>
    <t>Signature :</t>
  </si>
  <si>
    <t>V7</t>
  </si>
  <si>
    <t xml:space="preserve">Aptitude ou NIVEAU
</t>
  </si>
  <si>
    <t xml:space="preserve">Divers </t>
  </si>
  <si>
    <t>Fonction 
dans la palanquée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</si>
</sst>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3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30" xfId="0" applyFill="1" applyBorder="1"/>
    <xf numFmtId="0" fontId="0" fillId="2" borderId="20" xfId="0" applyFill="1" applyBorder="1"/>
    <xf numFmtId="0" fontId="16" fillId="0" borderId="1" xfId="0" applyFont="1" applyBorder="1"/>
    <xf numFmtId="0" fontId="0" fillId="5" borderId="19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23" xfId="0" applyFill="1" applyBorder="1"/>
    <xf numFmtId="0" fontId="0" fillId="2" borderId="21" xfId="0" applyFill="1" applyBorder="1"/>
    <xf numFmtId="0" fontId="16" fillId="5" borderId="30" xfId="0" applyFont="1" applyFill="1" applyBorder="1"/>
    <xf numFmtId="0" fontId="0" fillId="5" borderId="30" xfId="0" applyFill="1" applyBorder="1"/>
    <xf numFmtId="0" fontId="0" fillId="5" borderId="31" xfId="0" applyFill="1" applyBorder="1"/>
    <xf numFmtId="0" fontId="0" fillId="0" borderId="1" xfId="0" applyBorder="1"/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7" fillId="6" borderId="4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/>
    <xf numFmtId="0" fontId="7" fillId="6" borderId="2" xfId="0" applyFont="1" applyFill="1" applyBorder="1" applyAlignment="1">
      <alignment horizontal="center" vertical="center" wrapText="1" readingOrder="1"/>
    </xf>
    <xf numFmtId="0" fontId="7" fillId="6" borderId="7" xfId="0" applyFont="1" applyFill="1" applyBorder="1" applyAlignment="1">
      <alignment horizontal="center" vertical="center" wrapText="1" readingOrder="1"/>
    </xf>
    <xf numFmtId="0" fontId="0" fillId="4" borderId="1" xfId="0" applyFill="1" applyBorder="1"/>
    <xf numFmtId="0" fontId="7" fillId="6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0" fillId="0" borderId="33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  <xf numFmtId="0" fontId="3" fillId="0" borderId="15" xfId="0" applyFont="1" applyBorder="1" applyProtection="1"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5" xfId="0" applyFont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19" fillId="0" borderId="33" xfId="1" applyBorder="1" applyProtection="1">
      <protection locked="0"/>
    </xf>
    <xf numFmtId="0" fontId="15" fillId="0" borderId="33" xfId="0" applyFont="1" applyBorder="1" applyProtection="1">
      <protection locked="0"/>
    </xf>
    <xf numFmtId="0" fontId="8" fillId="2" borderId="0" xfId="0" applyFont="1" applyFill="1" applyProtection="1"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 wrapText="1" readingOrder="1"/>
      <protection locked="0"/>
    </xf>
    <xf numFmtId="0" fontId="7" fillId="0" borderId="35" xfId="0" applyFont="1" applyBorder="1" applyAlignment="1" applyProtection="1">
      <alignment horizontal="center" vertical="center" wrapText="1" readingOrder="1"/>
      <protection locked="0"/>
    </xf>
    <xf numFmtId="0" fontId="7" fillId="0" borderId="36" xfId="0" applyFont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textRotation="90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6" fillId="5" borderId="0" xfId="0" applyFont="1" applyFill="1" applyProtection="1">
      <protection locked="0"/>
    </xf>
    <xf numFmtId="0" fontId="21" fillId="0" borderId="37" xfId="0" applyFont="1" applyBorder="1" applyProtection="1">
      <protection locked="0"/>
    </xf>
    <xf numFmtId="0" fontId="21" fillId="0" borderId="38" xfId="0" applyFont="1" applyBorder="1" applyProtection="1">
      <protection locked="0"/>
    </xf>
    <xf numFmtId="0" fontId="17" fillId="4" borderId="38" xfId="0" applyFont="1" applyFill="1" applyBorder="1" applyProtection="1">
      <protection locked="0"/>
    </xf>
    <xf numFmtId="0" fontId="16" fillId="4" borderId="39" xfId="0" applyFont="1" applyFill="1" applyBorder="1" applyProtection="1">
      <protection locked="0"/>
    </xf>
    <xf numFmtId="0" fontId="17" fillId="4" borderId="19" xfId="0" applyFont="1" applyFill="1" applyBorder="1" applyProtection="1">
      <protection locked="0"/>
    </xf>
    <xf numFmtId="0" fontId="17" fillId="4" borderId="15" xfId="0" applyFont="1" applyFill="1" applyBorder="1" applyProtection="1">
      <protection locked="0"/>
    </xf>
    <xf numFmtId="0" fontId="17" fillId="0" borderId="22" xfId="0" applyFont="1" applyBorder="1" applyProtection="1">
      <protection locked="0"/>
    </xf>
    <xf numFmtId="0" fontId="17" fillId="4" borderId="22" xfId="0" applyFont="1" applyFill="1" applyBorder="1" applyProtection="1">
      <protection locked="0"/>
    </xf>
    <xf numFmtId="14" fontId="4" fillId="0" borderId="22" xfId="0" applyNumberFormat="1" applyFont="1" applyBorder="1" applyAlignment="1" applyProtection="1">
      <alignment vertical="center" readingOrder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6" fillId="4" borderId="15" xfId="0" applyFont="1" applyFill="1" applyBorder="1" applyProtection="1">
      <protection locked="0"/>
    </xf>
    <xf numFmtId="0" fontId="16" fillId="4" borderId="22" xfId="0" applyFont="1" applyFill="1" applyBorder="1" applyProtection="1">
      <protection locked="0"/>
    </xf>
    <xf numFmtId="0" fontId="16" fillId="0" borderId="16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21" fillId="0" borderId="6" xfId="0" applyFont="1" applyBorder="1" applyProtection="1">
      <protection locked="0"/>
    </xf>
    <xf numFmtId="0" fontId="16" fillId="4" borderId="6" xfId="0" applyFont="1" applyFill="1" applyBorder="1" applyProtection="1">
      <protection locked="0"/>
    </xf>
    <xf numFmtId="0" fontId="16" fillId="4" borderId="5" xfId="0" applyFont="1" applyFill="1" applyBorder="1" applyProtection="1">
      <protection locked="0"/>
    </xf>
    <xf numFmtId="0" fontId="16" fillId="3" borderId="20" xfId="0" applyFont="1" applyFill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4" borderId="25" xfId="0" applyFont="1" applyFill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4" borderId="1" xfId="0" applyFont="1" applyFill="1" applyBorder="1" applyProtection="1">
      <protection locked="0"/>
    </xf>
    <xf numFmtId="0" fontId="16" fillId="0" borderId="1" xfId="0" applyFont="1" applyBorder="1" applyAlignment="1" applyProtection="1">
      <alignment vertical="center" readingOrder="1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8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21" fillId="0" borderId="1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Protection="1">
      <protection locked="0"/>
    </xf>
    <xf numFmtId="0" fontId="21" fillId="0" borderId="24" xfId="0" applyFont="1" applyBorder="1" applyProtection="1">
      <protection locked="0"/>
    </xf>
    <xf numFmtId="0" fontId="16" fillId="4" borderId="26" xfId="0" applyFont="1" applyFill="1" applyBorder="1" applyProtection="1">
      <protection locked="0"/>
    </xf>
    <xf numFmtId="0" fontId="16" fillId="4" borderId="27" xfId="0" applyFont="1" applyFill="1" applyBorder="1" applyProtection="1">
      <protection locked="0"/>
    </xf>
    <xf numFmtId="0" fontId="16" fillId="3" borderId="21" xfId="0" applyFont="1" applyFill="1" applyBorder="1" applyProtection="1">
      <protection locked="0"/>
    </xf>
    <xf numFmtId="0" fontId="16" fillId="4" borderId="3" xfId="0" applyFont="1" applyFill="1" applyBorder="1" applyProtection="1">
      <protection locked="0"/>
    </xf>
    <xf numFmtId="0" fontId="16" fillId="0" borderId="24" xfId="0" applyFont="1" applyBorder="1" applyProtection="1">
      <protection locked="0"/>
    </xf>
    <xf numFmtId="0" fontId="16" fillId="4" borderId="24" xfId="0" applyFont="1" applyFill="1" applyBorder="1" applyProtection="1">
      <protection locked="0"/>
    </xf>
    <xf numFmtId="0" fontId="16" fillId="0" borderId="24" xfId="0" applyFont="1" applyBorder="1" applyAlignment="1" applyProtection="1">
      <alignment vertical="center" readingOrder="1"/>
      <protection locked="0"/>
    </xf>
    <xf numFmtId="0" fontId="16" fillId="0" borderId="40" xfId="0" applyFont="1" applyBorder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0" fillId="2" borderId="30" xfId="0" applyFill="1" applyBorder="1" applyProtection="1">
      <protection locked="0"/>
    </xf>
    <xf numFmtId="0" fontId="16" fillId="5" borderId="30" xfId="0" applyFont="1" applyFill="1" applyBorder="1" applyProtection="1">
      <protection locked="0"/>
    </xf>
    <xf numFmtId="0" fontId="0" fillId="5" borderId="30" xfId="0" applyFill="1" applyBorder="1" applyProtection="1">
      <protection locked="0"/>
    </xf>
    <xf numFmtId="14" fontId="16" fillId="0" borderId="1" xfId="0" applyNumberFormat="1" applyFont="1" applyBorder="1" applyProtection="1">
      <protection locked="0"/>
    </xf>
    <xf numFmtId="14" fontId="16" fillId="0" borderId="1" xfId="0" applyNumberFormat="1" applyFont="1" applyBorder="1" applyAlignment="1" applyProtection="1">
      <alignment vertical="center" readingOrder="1"/>
      <protection locked="0"/>
    </xf>
    <xf numFmtId="0" fontId="7" fillId="6" borderId="1" xfId="0" applyFont="1" applyFill="1" applyBorder="1" applyAlignment="1">
      <alignment vertical="center" wrapText="1" readingOrder="1"/>
    </xf>
    <xf numFmtId="0" fontId="0" fillId="0" borderId="1" xfId="0" applyBorder="1" applyAlignment="1">
      <alignment horizontal="center"/>
    </xf>
    <xf numFmtId="14" fontId="6" fillId="0" borderId="24" xfId="0" applyNumberFormat="1" applyFont="1" applyBorder="1" applyProtection="1">
      <protection locked="0"/>
    </xf>
    <xf numFmtId="0" fontId="22" fillId="0" borderId="33" xfId="0" applyFont="1" applyBorder="1" applyAlignment="1" applyProtection="1">
      <alignment vertical="center"/>
      <protection locked="0"/>
    </xf>
    <xf numFmtId="14" fontId="16" fillId="0" borderId="22" xfId="0" applyNumberFormat="1" applyFont="1" applyBorder="1" applyProtection="1">
      <protection locked="0"/>
    </xf>
    <xf numFmtId="0" fontId="20" fillId="0" borderId="19" xfId="0" applyFont="1" applyBorder="1" applyAlignment="1" applyProtection="1">
      <alignment horizontal="center" vertical="top"/>
      <protection locked="0"/>
    </xf>
    <xf numFmtId="0" fontId="20" fillId="0" borderId="28" xfId="0" applyFont="1" applyBorder="1" applyAlignment="1" applyProtection="1">
      <alignment horizontal="center" vertical="top"/>
      <protection locked="0"/>
    </xf>
    <xf numFmtId="0" fontId="20" fillId="0" borderId="29" xfId="0" applyFont="1" applyBorder="1" applyAlignment="1" applyProtection="1">
      <alignment horizontal="center" vertical="top"/>
      <protection locked="0"/>
    </xf>
    <xf numFmtId="0" fontId="20" fillId="0" borderId="20" xfId="0" applyFont="1" applyBorder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20" fillId="0" borderId="23" xfId="0" applyFont="1" applyBorder="1" applyAlignment="1" applyProtection="1">
      <alignment horizontal="center" vertical="top"/>
      <protection locked="0"/>
    </xf>
    <xf numFmtId="0" fontId="20" fillId="0" borderId="21" xfId="0" applyFont="1" applyBorder="1" applyAlignment="1" applyProtection="1">
      <alignment horizontal="center" vertical="top"/>
      <protection locked="0"/>
    </xf>
    <xf numFmtId="0" fontId="20" fillId="0" borderId="30" xfId="0" applyFont="1" applyBorder="1" applyAlignment="1" applyProtection="1">
      <alignment horizontal="center" vertical="top"/>
      <protection locked="0"/>
    </xf>
    <xf numFmtId="0" fontId="20" fillId="0" borderId="31" xfId="0" applyFont="1" applyBorder="1" applyAlignment="1" applyProtection="1">
      <alignment horizontal="center" vertical="top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2" xfId="0" applyFont="1" applyBorder="1" applyAlignment="1" applyProtection="1">
      <alignment horizontal="center" vertical="top"/>
      <protection locked="0"/>
    </xf>
    <xf numFmtId="0" fontId="3" fillId="0" borderId="42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41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 readingOrder="1"/>
    </xf>
    <xf numFmtId="0" fontId="7" fillId="6" borderId="7" xfId="0" applyFont="1" applyFill="1" applyBorder="1" applyAlignment="1">
      <alignment horizontal="center" vertical="center" wrapText="1" readingOrder="1"/>
    </xf>
    <xf numFmtId="0" fontId="0" fillId="0" borderId="41" xfId="0" applyBorder="1" applyAlignment="1">
      <alignment horizont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943514</xdr:colOff>
      <xdr:row>0</xdr:row>
      <xdr:rowOff>67754</xdr:rowOff>
    </xdr:from>
    <xdr:to>
      <xdr:col>7</xdr:col>
      <xdr:colOff>943514</xdr:colOff>
      <xdr:row>2</xdr:row>
      <xdr:rowOff>1079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15FC4-5440-44D6-9FF2-3CB7E1A6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764" y="67754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8"/>
  <sheetViews>
    <sheetView tabSelected="1" zoomScale="85" zoomScaleNormal="85" workbookViewId="0">
      <selection activeCell="Q11" sqref="Q11"/>
    </sheetView>
  </sheetViews>
  <sheetFormatPr defaultColWidth="11.42578125" defaultRowHeight="15" x14ac:dyDescent="0.25"/>
  <cols>
    <col min="1" max="1" width="0.85546875" customWidth="1"/>
    <col min="2" max="2" width="29.7109375" customWidth="1"/>
    <col min="3" max="3" width="29.28515625" customWidth="1"/>
    <col min="4" max="4" width="11.7109375" customWidth="1"/>
    <col min="5" max="5" width="13.140625" customWidth="1"/>
    <col min="6" max="6" width="12.42578125" customWidth="1"/>
    <col min="7" max="7" width="15.140625" customWidth="1"/>
    <col min="8" max="8" width="17.28515625" customWidth="1"/>
    <col min="9" max="10" width="12.7109375" customWidth="1"/>
    <col min="11" max="13" width="12.7109375" hidden="1" customWidth="1"/>
    <col min="14" max="15" width="10.140625" customWidth="1"/>
    <col min="16" max="16" width="11.42578125" customWidth="1"/>
    <col min="17" max="17" width="21" customWidth="1"/>
    <col min="18" max="18" width="9.28515625" customWidth="1"/>
    <col min="19" max="19" width="7.28515625" bestFit="1" customWidth="1"/>
    <col min="20" max="20" width="21.85546875" customWidth="1"/>
    <col min="21" max="21" width="0.5703125" customWidth="1"/>
  </cols>
  <sheetData>
    <row r="1" spans="1:21" ht="6.75" customHeight="1" thickBo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</row>
    <row r="2" spans="1:21" ht="99" customHeight="1" thickBot="1" x14ac:dyDescent="0.3">
      <c r="A2" s="2"/>
      <c r="B2" s="28" t="s">
        <v>2</v>
      </c>
      <c r="C2" s="29"/>
      <c r="D2" s="101" t="s">
        <v>79</v>
      </c>
      <c r="E2" s="30"/>
      <c r="F2" s="118" t="s">
        <v>43</v>
      </c>
      <c r="G2" s="118"/>
      <c r="H2" s="118"/>
      <c r="I2" s="118"/>
      <c r="J2" s="118"/>
      <c r="K2" s="118"/>
      <c r="L2" s="118"/>
      <c r="M2" s="118"/>
      <c r="N2" s="30"/>
      <c r="O2" s="30"/>
      <c r="P2" s="30"/>
      <c r="Q2" s="30"/>
      <c r="R2" s="30"/>
      <c r="S2" s="30"/>
      <c r="T2" s="31"/>
      <c r="U2" s="7"/>
    </row>
    <row r="3" spans="1:21" ht="3.95" customHeight="1" thickBot="1" x14ac:dyDescent="0.3">
      <c r="A3" s="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3"/>
      <c r="P3" s="33"/>
      <c r="Q3" s="33"/>
      <c r="R3" s="33"/>
      <c r="S3" s="33"/>
      <c r="T3" s="33"/>
      <c r="U3" s="7"/>
    </row>
    <row r="4" spans="1:21" ht="20.100000000000001" customHeight="1" x14ac:dyDescent="0.35">
      <c r="A4" s="2"/>
      <c r="B4" s="34" t="s">
        <v>73</v>
      </c>
      <c r="C4" s="35"/>
      <c r="D4" s="121" t="s">
        <v>10</v>
      </c>
      <c r="E4" s="122"/>
      <c r="F4" s="123"/>
      <c r="G4" s="138"/>
      <c r="H4" s="139"/>
      <c r="I4" s="119" t="s">
        <v>78</v>
      </c>
      <c r="J4" s="119"/>
      <c r="K4" s="119"/>
      <c r="L4" s="119"/>
      <c r="M4" s="119"/>
      <c r="N4" s="129" t="s">
        <v>38</v>
      </c>
      <c r="O4" s="130"/>
      <c r="P4" s="130"/>
      <c r="Q4" s="130"/>
      <c r="R4" s="130"/>
      <c r="S4" s="130"/>
      <c r="T4" s="131"/>
      <c r="U4" s="7"/>
    </row>
    <row r="5" spans="1:21" ht="26.25" customHeight="1" x14ac:dyDescent="0.35">
      <c r="A5" s="2"/>
      <c r="B5" s="36" t="s">
        <v>9</v>
      </c>
      <c r="C5" s="37"/>
      <c r="D5" s="124" t="s">
        <v>11</v>
      </c>
      <c r="E5" s="125"/>
      <c r="F5" s="126"/>
      <c r="G5" s="138"/>
      <c r="H5" s="139"/>
      <c r="I5" s="120"/>
      <c r="J5" s="120"/>
      <c r="K5" s="120"/>
      <c r="L5" s="120"/>
      <c r="M5" s="120"/>
      <c r="N5" s="132"/>
      <c r="O5" s="133"/>
      <c r="P5" s="133"/>
      <c r="Q5" s="133"/>
      <c r="R5" s="133"/>
      <c r="S5" s="133"/>
      <c r="T5" s="134"/>
      <c r="U5" s="7"/>
    </row>
    <row r="6" spans="1:21" ht="34.5" customHeight="1" thickBot="1" x14ac:dyDescent="0.4">
      <c r="A6" s="2"/>
      <c r="B6" s="36" t="s">
        <v>8</v>
      </c>
      <c r="C6" s="100"/>
      <c r="D6" s="127" t="s">
        <v>12</v>
      </c>
      <c r="E6" s="127"/>
      <c r="F6" s="128"/>
      <c r="G6" s="140"/>
      <c r="H6" s="141"/>
      <c r="I6" s="120"/>
      <c r="J6" s="120"/>
      <c r="K6" s="120"/>
      <c r="L6" s="120"/>
      <c r="M6" s="120"/>
      <c r="N6" s="135"/>
      <c r="O6" s="136"/>
      <c r="P6" s="136"/>
      <c r="Q6" s="136"/>
      <c r="R6" s="136"/>
      <c r="S6" s="136"/>
      <c r="T6" s="137"/>
      <c r="U6" s="7"/>
    </row>
    <row r="7" spans="1:21" ht="15" customHeight="1" thickBot="1" x14ac:dyDescent="0.3">
      <c r="A7" s="2"/>
      <c r="B7" s="38" t="s">
        <v>13</v>
      </c>
      <c r="C7" s="30"/>
      <c r="D7" s="30"/>
      <c r="E7" s="30"/>
      <c r="F7" s="30" t="s">
        <v>39</v>
      </c>
      <c r="G7" s="30"/>
      <c r="H7" s="30"/>
      <c r="I7" s="30"/>
      <c r="J7" s="39"/>
      <c r="K7" s="30"/>
      <c r="L7" s="30"/>
      <c r="M7" s="30"/>
      <c r="N7" s="30"/>
      <c r="O7" s="30"/>
      <c r="P7" s="40"/>
      <c r="Q7" s="30"/>
      <c r="R7" s="30"/>
      <c r="S7" s="30"/>
      <c r="T7" s="31"/>
      <c r="U7" s="7"/>
    </row>
    <row r="8" spans="1:21" ht="3.95" customHeight="1" thickBot="1" x14ac:dyDescent="0.3">
      <c r="A8" s="2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33"/>
      <c r="O8" s="33"/>
      <c r="P8" s="33"/>
      <c r="Q8" s="33"/>
      <c r="R8" s="33"/>
      <c r="S8" s="33"/>
      <c r="T8" s="33"/>
      <c r="U8" s="7"/>
    </row>
    <row r="9" spans="1:21" ht="48" thickBot="1" x14ac:dyDescent="0.3">
      <c r="A9" s="2"/>
      <c r="B9" s="42" t="s">
        <v>0</v>
      </c>
      <c r="C9" s="43" t="s">
        <v>1</v>
      </c>
      <c r="D9" s="44" t="s">
        <v>62</v>
      </c>
      <c r="E9" s="45" t="s">
        <v>82</v>
      </c>
      <c r="F9" s="45" t="s">
        <v>3</v>
      </c>
      <c r="G9" s="45" t="s">
        <v>6</v>
      </c>
      <c r="H9" s="45" t="s">
        <v>7</v>
      </c>
      <c r="I9" s="45" t="s">
        <v>30</v>
      </c>
      <c r="J9" s="44" t="s">
        <v>80</v>
      </c>
      <c r="K9" s="44"/>
      <c r="L9" s="45"/>
      <c r="M9" s="46"/>
      <c r="N9" s="46" t="s">
        <v>36</v>
      </c>
      <c r="O9" s="46" t="s">
        <v>35</v>
      </c>
      <c r="P9" s="46" t="s">
        <v>37</v>
      </c>
      <c r="Q9" s="46" t="s">
        <v>75</v>
      </c>
      <c r="R9" s="46" t="s">
        <v>76</v>
      </c>
      <c r="S9" s="46" t="s">
        <v>68</v>
      </c>
      <c r="T9" s="46" t="s">
        <v>81</v>
      </c>
      <c r="U9" s="7"/>
    </row>
    <row r="10" spans="1:21" ht="3.95" customHeight="1" thickBot="1" x14ac:dyDescent="0.3">
      <c r="A10" s="2"/>
      <c r="B10" s="47"/>
      <c r="C10" s="47"/>
      <c r="D10" s="48"/>
      <c r="E10" s="48"/>
      <c r="F10" s="48"/>
      <c r="G10" s="49"/>
      <c r="H10" s="50"/>
      <c r="I10" s="50"/>
      <c r="J10" s="48"/>
      <c r="K10" s="48"/>
      <c r="L10" s="48"/>
      <c r="M10" s="51"/>
      <c r="N10" s="52"/>
      <c r="O10" s="33"/>
      <c r="P10" s="33"/>
      <c r="Q10" s="33"/>
      <c r="R10" s="33"/>
      <c r="S10" s="33"/>
      <c r="T10" s="33"/>
      <c r="U10" s="7"/>
    </row>
    <row r="11" spans="1:21" ht="24" customHeight="1" thickBot="1" x14ac:dyDescent="0.4">
      <c r="A11" s="2"/>
      <c r="B11" s="53"/>
      <c r="C11" s="54"/>
      <c r="D11" s="55"/>
      <c r="E11" s="56"/>
      <c r="F11" s="57"/>
      <c r="G11" s="114" t="s">
        <v>4</v>
      </c>
      <c r="H11" s="115"/>
      <c r="I11" s="58"/>
      <c r="J11" s="102"/>
      <c r="K11" s="64"/>
      <c r="L11" s="61"/>
      <c r="M11" s="62"/>
      <c r="N11" s="63"/>
      <c r="O11" s="64"/>
      <c r="P11" s="64"/>
      <c r="Q11" s="64"/>
      <c r="R11" s="64"/>
      <c r="S11" s="64"/>
      <c r="T11" s="65"/>
      <c r="U11" s="7"/>
    </row>
    <row r="12" spans="1:21" ht="24" customHeight="1" thickTop="1" thickBot="1" x14ac:dyDescent="0.4">
      <c r="A12" s="2"/>
      <c r="B12" s="66"/>
      <c r="C12" s="67"/>
      <c r="D12" s="68"/>
      <c r="E12" s="69"/>
      <c r="F12" s="70"/>
      <c r="G12" s="71"/>
      <c r="H12" s="72"/>
      <c r="I12" s="73"/>
      <c r="J12" s="96"/>
      <c r="K12" s="75"/>
      <c r="L12" s="97"/>
      <c r="M12" s="77"/>
      <c r="N12" s="73"/>
      <c r="O12" s="75"/>
      <c r="P12" s="75"/>
      <c r="Q12" s="75"/>
      <c r="R12" s="75"/>
      <c r="S12" s="75"/>
      <c r="T12" s="78"/>
      <c r="U12" s="7"/>
    </row>
    <row r="13" spans="1:21" ht="24" customHeight="1" thickBot="1" x14ac:dyDescent="0.4">
      <c r="A13" s="2"/>
      <c r="B13" s="79"/>
      <c r="C13" s="80"/>
      <c r="D13" s="68"/>
      <c r="E13" s="69"/>
      <c r="F13" s="70"/>
      <c r="G13" s="116"/>
      <c r="H13" s="117"/>
      <c r="I13" s="73"/>
      <c r="J13" s="96"/>
      <c r="K13" s="75"/>
      <c r="L13" s="97"/>
      <c r="M13" s="77"/>
      <c r="N13" s="73"/>
      <c r="O13" s="75"/>
      <c r="P13" s="75"/>
      <c r="Q13" s="75"/>
      <c r="R13" s="75"/>
      <c r="S13" s="75"/>
      <c r="T13" s="78"/>
      <c r="U13" s="7"/>
    </row>
    <row r="14" spans="1:21" ht="24" customHeight="1" x14ac:dyDescent="0.35">
      <c r="A14" s="2"/>
      <c r="B14" s="79"/>
      <c r="C14" s="80"/>
      <c r="D14" s="68"/>
      <c r="E14" s="69"/>
      <c r="F14" s="70"/>
      <c r="G14" s="112" t="s">
        <v>5</v>
      </c>
      <c r="H14" s="113"/>
      <c r="I14" s="73"/>
      <c r="J14" s="96"/>
      <c r="K14" s="75"/>
      <c r="L14" s="97"/>
      <c r="M14" s="77"/>
      <c r="N14" s="73"/>
      <c r="O14" s="75"/>
      <c r="P14" s="75"/>
      <c r="Q14" s="75"/>
      <c r="R14" s="75"/>
      <c r="S14" s="75"/>
      <c r="T14" s="78"/>
      <c r="U14" s="7"/>
    </row>
    <row r="15" spans="1:21" ht="24" customHeight="1" thickBot="1" x14ac:dyDescent="0.4">
      <c r="A15" s="2"/>
      <c r="B15" s="82"/>
      <c r="C15" s="83"/>
      <c r="D15" s="84"/>
      <c r="E15" s="85"/>
      <c r="F15" s="86"/>
      <c r="G15" s="71"/>
      <c r="H15" s="72"/>
      <c r="I15" s="87"/>
      <c r="J15" s="88"/>
      <c r="K15" s="89"/>
      <c r="L15" s="90"/>
      <c r="M15" s="91"/>
      <c r="N15" s="87"/>
      <c r="O15" s="89"/>
      <c r="P15" s="89"/>
      <c r="Q15" s="89"/>
      <c r="R15" s="89"/>
      <c r="S15" s="89"/>
      <c r="T15" s="72"/>
      <c r="U15" s="7"/>
    </row>
    <row r="16" spans="1:21" ht="3.95" customHeight="1" thickBot="1" x14ac:dyDescent="0.3">
      <c r="A16" s="2"/>
      <c r="B16" s="92"/>
      <c r="C16" s="92"/>
      <c r="D16" s="92"/>
      <c r="E16" s="92"/>
      <c r="F16" s="48"/>
      <c r="G16" s="92"/>
      <c r="H16" s="92"/>
      <c r="I16" s="92"/>
      <c r="J16" s="92"/>
      <c r="K16" s="92"/>
      <c r="L16" s="48"/>
      <c r="M16" s="92"/>
      <c r="N16" s="52"/>
      <c r="O16" s="52"/>
      <c r="P16" s="52"/>
      <c r="Q16" s="52"/>
      <c r="R16" s="52"/>
      <c r="S16" s="52"/>
      <c r="T16" s="52"/>
      <c r="U16" s="7"/>
    </row>
    <row r="17" spans="1:21" ht="24" customHeight="1" thickBot="1" x14ac:dyDescent="0.4">
      <c r="A17" s="2"/>
      <c r="B17" s="53"/>
      <c r="C17" s="54"/>
      <c r="D17" s="55"/>
      <c r="E17" s="56"/>
      <c r="F17" s="57"/>
      <c r="G17" s="114" t="s">
        <v>4</v>
      </c>
      <c r="H17" s="115"/>
      <c r="I17" s="58"/>
      <c r="J17" s="102"/>
      <c r="K17" s="64"/>
      <c r="L17" s="61"/>
      <c r="M17" s="62"/>
      <c r="N17" s="63"/>
      <c r="O17" s="64"/>
      <c r="P17" s="64"/>
      <c r="Q17" s="64"/>
      <c r="R17" s="64"/>
      <c r="S17" s="64"/>
      <c r="T17" s="65"/>
      <c r="U17" s="7"/>
    </row>
    <row r="18" spans="1:21" ht="24" customHeight="1" thickTop="1" thickBot="1" x14ac:dyDescent="0.4">
      <c r="A18" s="2"/>
      <c r="B18" s="66"/>
      <c r="C18" s="67"/>
      <c r="D18" s="68"/>
      <c r="E18" s="69"/>
      <c r="F18" s="70"/>
      <c r="G18" s="71"/>
      <c r="H18" s="72"/>
      <c r="I18" s="73"/>
      <c r="J18" s="96"/>
      <c r="K18" s="75"/>
      <c r="L18" s="76"/>
      <c r="M18" s="77"/>
      <c r="N18" s="73"/>
      <c r="O18" s="75"/>
      <c r="P18" s="75"/>
      <c r="Q18" s="75"/>
      <c r="R18" s="75"/>
      <c r="S18" s="75"/>
      <c r="T18" s="78"/>
      <c r="U18" s="7"/>
    </row>
    <row r="19" spans="1:21" ht="24" customHeight="1" thickBot="1" x14ac:dyDescent="0.4">
      <c r="A19" s="2"/>
      <c r="B19" s="79"/>
      <c r="C19" s="80"/>
      <c r="D19" s="68"/>
      <c r="E19" s="69"/>
      <c r="F19" s="70"/>
      <c r="G19" s="116"/>
      <c r="H19" s="117"/>
      <c r="I19" s="73"/>
      <c r="J19" s="74"/>
      <c r="K19" s="75"/>
      <c r="L19" s="76"/>
      <c r="M19" s="81"/>
      <c r="N19" s="73"/>
      <c r="O19" s="75"/>
      <c r="P19" s="75"/>
      <c r="Q19" s="75"/>
      <c r="R19" s="75"/>
      <c r="S19" s="75"/>
      <c r="T19" s="78"/>
      <c r="U19" s="7"/>
    </row>
    <row r="20" spans="1:21" ht="24" customHeight="1" x14ac:dyDescent="0.35">
      <c r="A20" s="2"/>
      <c r="B20" s="79"/>
      <c r="C20" s="80"/>
      <c r="D20" s="68"/>
      <c r="E20" s="69"/>
      <c r="F20" s="70"/>
      <c r="G20" s="112" t="s">
        <v>5</v>
      </c>
      <c r="H20" s="113"/>
      <c r="I20" s="73"/>
      <c r="J20" s="74"/>
      <c r="K20" s="75"/>
      <c r="L20" s="76"/>
      <c r="M20" s="81"/>
      <c r="N20" s="73"/>
      <c r="O20" s="75"/>
      <c r="P20" s="75"/>
      <c r="Q20" s="75"/>
      <c r="R20" s="75"/>
      <c r="S20" s="75"/>
      <c r="T20" s="78"/>
      <c r="U20" s="7"/>
    </row>
    <row r="21" spans="1:21" ht="24" customHeight="1" thickBot="1" x14ac:dyDescent="0.4">
      <c r="A21" s="2"/>
      <c r="B21" s="82"/>
      <c r="C21" s="83"/>
      <c r="D21" s="84"/>
      <c r="E21" s="85"/>
      <c r="F21" s="86"/>
      <c r="G21" s="71"/>
      <c r="H21" s="72"/>
      <c r="I21" s="87"/>
      <c r="J21" s="88"/>
      <c r="K21" s="89"/>
      <c r="L21" s="90"/>
      <c r="M21" s="91"/>
      <c r="N21" s="87"/>
      <c r="O21" s="89"/>
      <c r="P21" s="89"/>
      <c r="Q21" s="89"/>
      <c r="R21" s="89"/>
      <c r="S21" s="89"/>
      <c r="T21" s="72"/>
      <c r="U21" s="7"/>
    </row>
    <row r="22" spans="1:21" ht="3.75" customHeight="1" thickBot="1" x14ac:dyDescent="0.3">
      <c r="A22" s="2"/>
      <c r="B22" s="92"/>
      <c r="C22" s="92"/>
      <c r="D22" s="92"/>
      <c r="E22" s="92"/>
      <c r="F22" s="48"/>
      <c r="G22" s="92"/>
      <c r="H22" s="92"/>
      <c r="I22" s="92"/>
      <c r="J22" s="92"/>
      <c r="K22" s="92"/>
      <c r="L22" s="48"/>
      <c r="M22" s="92"/>
      <c r="N22" s="52"/>
      <c r="O22" s="52"/>
      <c r="P22" s="52"/>
      <c r="Q22" s="52"/>
      <c r="R22" s="52"/>
      <c r="S22" s="52"/>
      <c r="T22" s="52"/>
      <c r="U22" s="7"/>
    </row>
    <row r="23" spans="1:21" ht="24" customHeight="1" thickBot="1" x14ac:dyDescent="0.4">
      <c r="A23" s="2"/>
      <c r="B23" s="53"/>
      <c r="C23" s="54"/>
      <c r="D23" s="55"/>
      <c r="E23" s="56"/>
      <c r="F23" s="57"/>
      <c r="G23" s="114" t="s">
        <v>4</v>
      </c>
      <c r="H23" s="115"/>
      <c r="I23" s="58"/>
      <c r="J23" s="59"/>
      <c r="K23" s="60"/>
      <c r="L23" s="61"/>
      <c r="M23" s="62"/>
      <c r="N23" s="63"/>
      <c r="O23" s="64"/>
      <c r="P23" s="64"/>
      <c r="Q23" s="64"/>
      <c r="R23" s="64"/>
      <c r="S23" s="64"/>
      <c r="T23" s="65"/>
      <c r="U23" s="7"/>
    </row>
    <row r="24" spans="1:21" ht="24" customHeight="1" thickTop="1" thickBot="1" x14ac:dyDescent="0.4">
      <c r="A24" s="2"/>
      <c r="B24" s="66"/>
      <c r="C24" s="67"/>
      <c r="D24" s="68"/>
      <c r="E24" s="69"/>
      <c r="F24" s="70"/>
      <c r="G24" s="71"/>
      <c r="H24" s="72"/>
      <c r="I24" s="73"/>
      <c r="J24" s="74"/>
      <c r="K24" s="75"/>
      <c r="L24" s="76"/>
      <c r="M24" s="77"/>
      <c r="N24" s="73"/>
      <c r="O24" s="75"/>
      <c r="P24" s="75"/>
      <c r="Q24" s="75"/>
      <c r="R24" s="75"/>
      <c r="S24" s="75"/>
      <c r="T24" s="78"/>
      <c r="U24" s="7"/>
    </row>
    <row r="25" spans="1:21" ht="24" customHeight="1" thickBot="1" x14ac:dyDescent="0.4">
      <c r="A25" s="2"/>
      <c r="B25" s="79"/>
      <c r="C25" s="80"/>
      <c r="D25" s="68"/>
      <c r="E25" s="69"/>
      <c r="F25" s="70"/>
      <c r="G25" s="116"/>
      <c r="H25" s="117"/>
      <c r="I25" s="73"/>
      <c r="J25" s="74"/>
      <c r="K25" s="75"/>
      <c r="L25" s="76"/>
      <c r="M25" s="81"/>
      <c r="N25" s="73"/>
      <c r="O25" s="75"/>
      <c r="P25" s="75"/>
      <c r="Q25" s="75"/>
      <c r="R25" s="75"/>
      <c r="S25" s="75"/>
      <c r="T25" s="78"/>
      <c r="U25" s="7"/>
    </row>
    <row r="26" spans="1:21" ht="24" customHeight="1" x14ac:dyDescent="0.35">
      <c r="A26" s="2"/>
      <c r="B26" s="79"/>
      <c r="C26" s="80"/>
      <c r="D26" s="68"/>
      <c r="E26" s="69"/>
      <c r="F26" s="70"/>
      <c r="G26" s="112" t="s">
        <v>5</v>
      </c>
      <c r="H26" s="113"/>
      <c r="I26" s="73"/>
      <c r="J26" s="74"/>
      <c r="K26" s="75"/>
      <c r="L26" s="76"/>
      <c r="M26" s="81"/>
      <c r="N26" s="73"/>
      <c r="O26" s="75"/>
      <c r="P26" s="75"/>
      <c r="Q26" s="75"/>
      <c r="R26" s="75"/>
      <c r="S26" s="75"/>
      <c r="T26" s="78"/>
      <c r="U26" s="7"/>
    </row>
    <row r="27" spans="1:21" ht="24" customHeight="1" thickBot="1" x14ac:dyDescent="0.4">
      <c r="A27" s="2"/>
      <c r="B27" s="82"/>
      <c r="C27" s="83"/>
      <c r="D27" s="84"/>
      <c r="E27" s="85"/>
      <c r="F27" s="86"/>
      <c r="G27" s="71"/>
      <c r="H27" s="72"/>
      <c r="I27" s="87"/>
      <c r="J27" s="88"/>
      <c r="K27" s="89"/>
      <c r="L27" s="90"/>
      <c r="M27" s="91"/>
      <c r="N27" s="87"/>
      <c r="O27" s="89"/>
      <c r="P27" s="89"/>
      <c r="Q27" s="89"/>
      <c r="R27" s="89"/>
      <c r="S27" s="89"/>
      <c r="T27" s="72"/>
      <c r="U27" s="7"/>
    </row>
    <row r="28" spans="1:21" ht="3.95" customHeight="1" thickBot="1" x14ac:dyDescent="0.3">
      <c r="A28" s="2"/>
      <c r="B28" s="92"/>
      <c r="C28" s="92"/>
      <c r="D28" s="92"/>
      <c r="E28" s="92"/>
      <c r="F28" s="48"/>
      <c r="G28" s="92"/>
      <c r="H28" s="92"/>
      <c r="I28" s="92"/>
      <c r="J28" s="92"/>
      <c r="K28" s="92"/>
      <c r="L28" s="48"/>
      <c r="M28" s="92"/>
      <c r="N28" s="52"/>
      <c r="O28" s="52"/>
      <c r="P28" s="52"/>
      <c r="Q28" s="52"/>
      <c r="R28" s="52"/>
      <c r="S28" s="52"/>
      <c r="T28" s="52"/>
      <c r="U28" s="7"/>
    </row>
    <row r="29" spans="1:21" ht="24" customHeight="1" thickBot="1" x14ac:dyDescent="0.4">
      <c r="A29" s="2"/>
      <c r="B29" s="53"/>
      <c r="C29" s="54"/>
      <c r="D29" s="55"/>
      <c r="E29" s="56"/>
      <c r="F29" s="57"/>
      <c r="G29" s="114" t="s">
        <v>4</v>
      </c>
      <c r="H29" s="115"/>
      <c r="I29" s="58"/>
      <c r="J29" s="59"/>
      <c r="K29" s="60"/>
      <c r="L29" s="61"/>
      <c r="M29" s="62"/>
      <c r="N29" s="63"/>
      <c r="O29" s="64"/>
      <c r="P29" s="64"/>
      <c r="Q29" s="64"/>
      <c r="R29" s="64"/>
      <c r="S29" s="64"/>
      <c r="T29" s="65"/>
      <c r="U29" s="7"/>
    </row>
    <row r="30" spans="1:21" ht="24" customHeight="1" thickTop="1" thickBot="1" x14ac:dyDescent="0.4">
      <c r="A30" s="2"/>
      <c r="B30" s="66"/>
      <c r="C30" s="67"/>
      <c r="D30" s="68"/>
      <c r="E30" s="69"/>
      <c r="F30" s="70"/>
      <c r="G30" s="71"/>
      <c r="H30" s="72"/>
      <c r="I30" s="73"/>
      <c r="J30" s="74"/>
      <c r="K30" s="75"/>
      <c r="L30" s="76"/>
      <c r="M30" s="77"/>
      <c r="N30" s="73"/>
      <c r="O30" s="75"/>
      <c r="P30" s="75"/>
      <c r="Q30" s="75"/>
      <c r="R30" s="75"/>
      <c r="S30" s="75"/>
      <c r="T30" s="78"/>
      <c r="U30" s="7"/>
    </row>
    <row r="31" spans="1:21" ht="24" customHeight="1" thickBot="1" x14ac:dyDescent="0.4">
      <c r="A31" s="2"/>
      <c r="B31" s="79"/>
      <c r="C31" s="80"/>
      <c r="D31" s="68"/>
      <c r="E31" s="69"/>
      <c r="F31" s="70"/>
      <c r="G31" s="116"/>
      <c r="H31" s="117"/>
      <c r="I31" s="73"/>
      <c r="J31" s="74"/>
      <c r="K31" s="75"/>
      <c r="L31" s="76"/>
      <c r="M31" s="81"/>
      <c r="N31" s="73"/>
      <c r="O31" s="75"/>
      <c r="P31" s="75"/>
      <c r="Q31" s="75"/>
      <c r="R31" s="75"/>
      <c r="S31" s="75"/>
      <c r="T31" s="78"/>
      <c r="U31" s="7"/>
    </row>
    <row r="32" spans="1:21" ht="24" customHeight="1" x14ac:dyDescent="0.35">
      <c r="A32" s="2"/>
      <c r="B32" s="79"/>
      <c r="C32" s="80"/>
      <c r="D32" s="68"/>
      <c r="E32" s="69"/>
      <c r="F32" s="70"/>
      <c r="G32" s="112" t="s">
        <v>5</v>
      </c>
      <c r="H32" s="113"/>
      <c r="I32" s="73"/>
      <c r="J32" s="74"/>
      <c r="K32" s="75"/>
      <c r="L32" s="76"/>
      <c r="M32" s="81"/>
      <c r="N32" s="73"/>
      <c r="O32" s="75"/>
      <c r="P32" s="75"/>
      <c r="Q32" s="75"/>
      <c r="R32" s="75"/>
      <c r="S32" s="75"/>
      <c r="T32" s="78"/>
      <c r="U32" s="7"/>
    </row>
    <row r="33" spans="1:21" ht="24" customHeight="1" thickBot="1" x14ac:dyDescent="0.4">
      <c r="A33" s="2"/>
      <c r="B33" s="82"/>
      <c r="C33" s="83"/>
      <c r="D33" s="84"/>
      <c r="E33" s="85"/>
      <c r="F33" s="86"/>
      <c r="G33" s="71"/>
      <c r="H33" s="72"/>
      <c r="I33" s="87"/>
      <c r="J33" s="88"/>
      <c r="K33" s="89"/>
      <c r="L33" s="90"/>
      <c r="M33" s="91"/>
      <c r="N33" s="87"/>
      <c r="O33" s="89"/>
      <c r="P33" s="89"/>
      <c r="Q33" s="89"/>
      <c r="R33" s="89"/>
      <c r="S33" s="89"/>
      <c r="T33" s="72"/>
      <c r="U33" s="7"/>
    </row>
    <row r="34" spans="1:21" ht="3.75" customHeight="1" thickBot="1" x14ac:dyDescent="0.3">
      <c r="A34" s="2"/>
      <c r="B34" s="92"/>
      <c r="C34" s="92"/>
      <c r="D34" s="92"/>
      <c r="E34" s="92"/>
      <c r="F34" s="48"/>
      <c r="G34" s="92"/>
      <c r="H34" s="92"/>
      <c r="I34" s="92"/>
      <c r="J34" s="92"/>
      <c r="K34" s="92"/>
      <c r="L34" s="48"/>
      <c r="M34" s="92"/>
      <c r="N34" s="52"/>
      <c r="O34" s="52"/>
      <c r="P34" s="52"/>
      <c r="Q34" s="52"/>
      <c r="R34" s="52"/>
      <c r="S34" s="52"/>
      <c r="T34" s="52"/>
      <c r="U34" s="7"/>
    </row>
    <row r="35" spans="1:21" ht="24" customHeight="1" thickBot="1" x14ac:dyDescent="0.4">
      <c r="A35" s="2"/>
      <c r="B35" s="53"/>
      <c r="C35" s="54"/>
      <c r="D35" s="55"/>
      <c r="E35" s="56"/>
      <c r="F35" s="57"/>
      <c r="G35" s="114" t="s">
        <v>4</v>
      </c>
      <c r="H35" s="115"/>
      <c r="I35" s="58"/>
      <c r="J35" s="59"/>
      <c r="K35" s="60"/>
      <c r="L35" s="61"/>
      <c r="M35" s="62"/>
      <c r="N35" s="63"/>
      <c r="O35" s="64"/>
      <c r="P35" s="64"/>
      <c r="Q35" s="64"/>
      <c r="R35" s="64"/>
      <c r="S35" s="64"/>
      <c r="T35" s="65"/>
      <c r="U35" s="7"/>
    </row>
    <row r="36" spans="1:21" ht="24" customHeight="1" thickTop="1" thickBot="1" x14ac:dyDescent="0.4">
      <c r="A36" s="2"/>
      <c r="B36" s="66"/>
      <c r="C36" s="67"/>
      <c r="D36" s="68"/>
      <c r="E36" s="69"/>
      <c r="F36" s="70"/>
      <c r="G36" s="71"/>
      <c r="H36" s="72"/>
      <c r="I36" s="73"/>
      <c r="J36" s="74"/>
      <c r="K36" s="75"/>
      <c r="L36" s="76"/>
      <c r="M36" s="77"/>
      <c r="N36" s="73"/>
      <c r="O36" s="75"/>
      <c r="P36" s="75"/>
      <c r="Q36" s="75"/>
      <c r="R36" s="75"/>
      <c r="S36" s="75"/>
      <c r="T36" s="78"/>
      <c r="U36" s="7"/>
    </row>
    <row r="37" spans="1:21" ht="24" customHeight="1" thickBot="1" x14ac:dyDescent="0.4">
      <c r="A37" s="2"/>
      <c r="B37" s="79"/>
      <c r="C37" s="80"/>
      <c r="D37" s="68"/>
      <c r="E37" s="69"/>
      <c r="F37" s="70"/>
      <c r="G37" s="116"/>
      <c r="H37" s="117"/>
      <c r="I37" s="73"/>
      <c r="J37" s="74"/>
      <c r="K37" s="75"/>
      <c r="L37" s="76"/>
      <c r="M37" s="81"/>
      <c r="N37" s="73"/>
      <c r="O37" s="75"/>
      <c r="P37" s="75"/>
      <c r="Q37" s="75"/>
      <c r="R37" s="75"/>
      <c r="S37" s="75"/>
      <c r="T37" s="78"/>
      <c r="U37" s="7"/>
    </row>
    <row r="38" spans="1:21" ht="24" customHeight="1" x14ac:dyDescent="0.35">
      <c r="A38" s="2"/>
      <c r="B38" s="79"/>
      <c r="C38" s="80"/>
      <c r="D38" s="68"/>
      <c r="E38" s="69"/>
      <c r="F38" s="70"/>
      <c r="G38" s="112" t="s">
        <v>5</v>
      </c>
      <c r="H38" s="113"/>
      <c r="I38" s="73"/>
      <c r="J38" s="74"/>
      <c r="K38" s="75"/>
      <c r="L38" s="76"/>
      <c r="M38" s="81"/>
      <c r="N38" s="73"/>
      <c r="O38" s="75"/>
      <c r="P38" s="75"/>
      <c r="Q38" s="75"/>
      <c r="R38" s="75"/>
      <c r="S38" s="75"/>
      <c r="T38" s="78"/>
      <c r="U38" s="7"/>
    </row>
    <row r="39" spans="1:21" ht="24" customHeight="1" thickBot="1" x14ac:dyDescent="0.4">
      <c r="A39" s="2"/>
      <c r="B39" s="82"/>
      <c r="C39" s="83"/>
      <c r="D39" s="84"/>
      <c r="E39" s="85"/>
      <c r="F39" s="86"/>
      <c r="G39" s="71"/>
      <c r="H39" s="72"/>
      <c r="I39" s="87"/>
      <c r="J39" s="88"/>
      <c r="K39" s="89"/>
      <c r="L39" s="90"/>
      <c r="M39" s="91"/>
      <c r="N39" s="87"/>
      <c r="O39" s="89"/>
      <c r="P39" s="89"/>
      <c r="Q39" s="89"/>
      <c r="R39" s="89"/>
      <c r="S39" s="89"/>
      <c r="T39" s="72"/>
      <c r="U39" s="7"/>
    </row>
    <row r="40" spans="1:21" ht="3.75" customHeight="1" thickBot="1" x14ac:dyDescent="0.3">
      <c r="A40" s="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95"/>
      <c r="P40" s="95"/>
      <c r="Q40" s="95"/>
      <c r="R40" s="95"/>
      <c r="S40" s="95"/>
      <c r="T40" s="95"/>
      <c r="U40" s="7"/>
    </row>
    <row r="41" spans="1:21" x14ac:dyDescent="0.25">
      <c r="A41" s="2"/>
      <c r="B41" s="103" t="s">
        <v>69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  <c r="U41" s="7"/>
    </row>
    <row r="42" spans="1:21" x14ac:dyDescent="0.25">
      <c r="A42" s="2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7"/>
    </row>
    <row r="43" spans="1:21" x14ac:dyDescent="0.25">
      <c r="A43" s="2"/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7"/>
    </row>
    <row r="44" spans="1:21" x14ac:dyDescent="0.25">
      <c r="A44" s="2"/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  <c r="U44" s="7"/>
    </row>
    <row r="45" spans="1:21" x14ac:dyDescent="0.25">
      <c r="A45" s="2"/>
      <c r="B45" s="106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7"/>
    </row>
    <row r="46" spans="1:21" x14ac:dyDescent="0.25">
      <c r="A46" s="2"/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7"/>
    </row>
    <row r="47" spans="1:21" ht="15.75" thickBot="1" x14ac:dyDescent="0.3">
      <c r="A47" s="2"/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1"/>
      <c r="U47" s="7"/>
    </row>
    <row r="48" spans="1:21" ht="16.5" thickBot="1" x14ac:dyDescent="0.3">
      <c r="A48" s="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9"/>
      <c r="O48" s="10"/>
      <c r="P48" s="10"/>
      <c r="Q48" s="10"/>
      <c r="R48" s="10"/>
      <c r="S48" s="10"/>
      <c r="T48" s="10"/>
      <c r="U48" s="11"/>
    </row>
  </sheetData>
  <mergeCells count="25">
    <mergeCell ref="N4:T6"/>
    <mergeCell ref="G5:H5"/>
    <mergeCell ref="G4:H4"/>
    <mergeCell ref="G11:H11"/>
    <mergeCell ref="G6:H6"/>
    <mergeCell ref="G17:H17"/>
    <mergeCell ref="G19:H19"/>
    <mergeCell ref="G20:H20"/>
    <mergeCell ref="F2:M2"/>
    <mergeCell ref="I4:M6"/>
    <mergeCell ref="G13:H13"/>
    <mergeCell ref="G14:H14"/>
    <mergeCell ref="D4:F4"/>
    <mergeCell ref="D5:F5"/>
    <mergeCell ref="D6:F6"/>
    <mergeCell ref="B41:T47"/>
    <mergeCell ref="G26:H26"/>
    <mergeCell ref="G23:H23"/>
    <mergeCell ref="G25:H25"/>
    <mergeCell ref="G38:H38"/>
    <mergeCell ref="G37:H37"/>
    <mergeCell ref="G35:H35"/>
    <mergeCell ref="G32:H32"/>
    <mergeCell ref="G31:H31"/>
    <mergeCell ref="G29:H29"/>
  </mergeCells>
  <dataValidations count="14">
    <dataValidation type="list" allowBlank="1" showInputMessage="1" showErrorMessage="1" sqref="F11 F17 F23 F29 F35" xr:uid="{00000000-0002-0000-0100-000000000000}">
      <formula1>"Baptême,Apnée,Nage,Explo,Tech"</formula1>
    </dataValidation>
    <dataValidation type="list" allowBlank="1" showInputMessage="1" showErrorMessage="1" sqref="E12:E15 E18:E21 E24:E27 E30:E33 E36:E39" xr:uid="{00000000-0002-0000-0100-000001000000}">
      <formula1>"P,E"</formula1>
    </dataValidation>
    <dataValidation type="list" allowBlank="1" showInputMessage="1" showErrorMessage="1" sqref="E11 E17 E23 E29 E35" xr:uid="{00000000-0002-0000-0100-000002000000}">
      <formula1>"E,P"</formula1>
    </dataValidation>
    <dataValidation type="list" allowBlank="1" showInputMessage="1" showErrorMessage="1" sqref="D12:D15 D18:D21 D24:D27 D30:D33 D36:D39" xr:uid="{00000000-0002-0000-0100-000003000000}">
      <formula1>"Baptême,PE12,PE20,PE40,PE60,PA12,PA20,PA40,PA60"</formula1>
    </dataValidation>
    <dataValidation type="list" allowBlank="1" showInputMessage="1" showErrorMessage="1" sqref="I11:I15 I17:I21 I23:I27 I29:I33 I35:I39" xr:uid="{00000000-0002-0000-0100-000005000000}">
      <formula1>"AIR,NITROX,TRIMIX,RECYCLEUR"</formula1>
    </dataValidation>
    <dataValidation type="list" allowBlank="1" showInputMessage="1" showErrorMessage="1" sqref="O17:O21 O11:O15 O23:O27 O29:O33 O35:O39" xr:uid="{A86B0D84-1687-4C75-9C23-3D06368DCB73}">
      <formula1>"NON,XXS,XS,S,M,L,XL"</formula1>
    </dataValidation>
    <dataValidation type="list" allowBlank="1" showInputMessage="1" showErrorMessage="1" sqref="R35:R39" xr:uid="{1D1FF43E-8287-48BD-A597-086AC02BB9D5}">
      <formula1>"NON,6L,9L,10L,12L,15L,BI7L,BI10L,BI12L,Autres"</formula1>
    </dataValidation>
    <dataValidation type="list" allowBlank="1" showInputMessage="1" showErrorMessage="1" sqref="D11 D17 D23 D29 D35" xr:uid="{D9CCF0A3-2879-4A7C-99BA-8D14D87F424D}">
      <formula1>"E1,E2,E3,E4,E5,PE12,PE20,PE40,PA12,PA20,PA40,PA60"</formula1>
    </dataValidation>
    <dataValidation type="list" allowBlank="1" showInputMessage="1" showErrorMessage="1" sqref="N11:N15 N17:N21 N23:N27 N29:N33 N35:N39" xr:uid="{1E0E0714-DAE1-4AB2-8836-F00A945B95D1}">
      <formula1>"NON,8ANS,10ANS,12ANS,14ANS,1,2,3,4,5,6,7,8(2XL),9(3XL)"</formula1>
    </dataValidation>
    <dataValidation type="list" allowBlank="1" showInputMessage="1" showErrorMessage="1" sqref="P11:P15 P17:P21 P23:P27 P29:P33 P35:P39" xr:uid="{6040F621-E098-483B-8CAE-E8F4870EC9BE}">
      <formula1>"OUI,NON"</formula1>
    </dataValidation>
    <dataValidation type="list" allowBlank="1" showInputMessage="1" showErrorMessage="1" sqref="S11:S15 S17:S21 S23:S27 S29:S33 S35:S39" xr:uid="{1E4A410F-4771-4586-A417-C7F48E4E6D69}">
      <formula1>"1,2,3,4,5,6,7,8,9,10,11,12"</formula1>
    </dataValidation>
    <dataValidation type="list" allowBlank="1" showInputMessage="1" showErrorMessage="1" sqref="Q11:Q15 Q17:Q21 Q23:Q27 Q29:Q33 Q35:Q39" xr:uid="{CEA615B9-C88E-44AA-A90E-17A9C5D12D37}">
      <formula1>"LOCATION BLOC,1 GONFLAGE AVANT,1 GONFLAGE APRES, 2 GONFLAGES (AVANT+APRES),PAS DE GONFLAGE"</formula1>
    </dataValidation>
    <dataValidation type="list" allowBlank="1" showInputMessage="1" showErrorMessage="1" sqref="G6:H6" xr:uid="{71D9FCDD-82A1-41A1-9DA2-2FEA755D3643}">
      <formula1>"MATIN,APRES-MIDI,SOIR,NUIT"</formula1>
    </dataValidation>
    <dataValidation type="list" allowBlank="1" showInputMessage="1" showErrorMessage="1" sqref="R11:R15 R17:R21 R23:R27 R29:R33" xr:uid="{956DE743-1804-472E-ADC9-81A719705BB9}">
      <formula1>"NON,6L,9L,10L,12L,15L,BI,Autres"</formula1>
    </dataValidation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F4AC8C-3B54-4B4D-9D83-6FEA12F5B961}">
          <x14:formula1>
            <xm:f>Listes!$A$2:$A$22</xm:f>
          </x14:formula1>
          <xm:sqref>K11:K15 K35:K39 K29:K33 K23:K27 K17:K21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2CC2-9E6D-4DE5-AD6F-5D648ADC5424}">
  <dimension ref="A1:O37"/>
  <sheetViews>
    <sheetView workbookViewId="0">
      <selection activeCell="F8" sqref="F8"/>
    </sheetView>
  </sheetViews>
  <sheetFormatPr defaultColWidth="11.42578125" defaultRowHeight="15" x14ac:dyDescent="0.25"/>
  <cols>
    <col min="6" max="6" width="14" customWidth="1"/>
    <col min="14" max="14" width="13.7109375" customWidth="1"/>
  </cols>
  <sheetData>
    <row r="1" spans="1:15" ht="46.5" x14ac:dyDescent="0.25">
      <c r="A1" s="144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18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46.5" x14ac:dyDescent="0.25">
      <c r="A3" s="16"/>
      <c r="B3" s="16"/>
      <c r="C3" s="24" t="s">
        <v>40</v>
      </c>
      <c r="D3" s="21"/>
      <c r="E3" s="25"/>
      <c r="F3" s="14" t="s">
        <v>63</v>
      </c>
      <c r="G3" s="145" t="s">
        <v>8</v>
      </c>
      <c r="H3" s="146"/>
      <c r="I3" s="145" t="s">
        <v>12</v>
      </c>
      <c r="J3" s="146"/>
    </row>
    <row r="4" spans="1:15" x14ac:dyDescent="0.25">
      <c r="C4" s="142" t="str">
        <f>IF(ISBLANK('Fiche de securité'!C4),"",'Fiche de securité'!C4)</f>
        <v/>
      </c>
      <c r="D4" s="147"/>
      <c r="E4" s="143"/>
      <c r="F4" s="26" t="s">
        <v>66</v>
      </c>
      <c r="G4" s="142" t="str">
        <f>IF(ISBLANK('Fiche de securité'!C6),"",'Fiche de securité'!C6)</f>
        <v/>
      </c>
      <c r="H4" s="143"/>
      <c r="I4" s="142" t="str">
        <f>IF(ISBLANK('Fiche de securité'!G6),"",'Fiche de securité'!G6)</f>
        <v/>
      </c>
      <c r="J4" s="143"/>
    </row>
    <row r="6" spans="1:15" ht="47.25" x14ac:dyDescent="0.25">
      <c r="A6" s="13" t="s">
        <v>0</v>
      </c>
      <c r="B6" s="13" t="s">
        <v>1</v>
      </c>
      <c r="C6" s="13" t="s">
        <v>65</v>
      </c>
      <c r="D6" s="13" t="s">
        <v>64</v>
      </c>
      <c r="E6" s="27" t="s">
        <v>67</v>
      </c>
      <c r="F6" s="27" t="s">
        <v>71</v>
      </c>
      <c r="G6" s="13" t="s">
        <v>59</v>
      </c>
      <c r="H6" s="14" t="s">
        <v>36</v>
      </c>
      <c r="I6" s="14" t="s">
        <v>35</v>
      </c>
      <c r="J6" s="14" t="s">
        <v>37</v>
      </c>
      <c r="K6" s="14" t="s">
        <v>46</v>
      </c>
      <c r="L6" s="14" t="s">
        <v>56</v>
      </c>
      <c r="M6" s="14" t="s">
        <v>54</v>
      </c>
      <c r="N6" s="14" t="s">
        <v>42</v>
      </c>
      <c r="O6" s="14" t="s">
        <v>58</v>
      </c>
    </row>
    <row r="7" spans="1:15" ht="15.75" x14ac:dyDescent="0.25">
      <c r="A7" s="3" t="str">
        <f>IF(ISBLANK('Fiche de securité'!B11),"",'Fiche de securité'!B11)</f>
        <v/>
      </c>
      <c r="B7" s="3" t="str">
        <f>IF(ISBLANK('Fiche de securité'!C11),"",'Fiche de securité'!C11)</f>
        <v/>
      </c>
      <c r="C7" s="3" t="b">
        <f>IF(OR('Fiche de securité'!D11="E1",'Fiche de securité'!D11="E2",'Fiche de securité'!D11="E3",'Fiche de securité'!D11="E4"),TRUE,FALSE)</f>
        <v>0</v>
      </c>
      <c r="D7" s="3" t="b">
        <f>IF(AND(COUNTIF('Fiche de securité'!E$11:E$15,"E")=0,OR('Fiche de securité'!D11="PA40",'Fiche de securité'!D11="PA60",'Fiche de securité'!E11="E")),TRUE,FALSE)</f>
        <v>0</v>
      </c>
      <c r="E7" s="26" t="s">
        <v>66</v>
      </c>
      <c r="F7" s="26" t="s">
        <v>66</v>
      </c>
      <c r="G7" s="15">
        <f>IF(F7="OUI",0,IF($F$4="OUI",IF('Fiche de securité'!F$11="Nage",6,IF('Fiche de securité'!F$11="Apnée",10,IF('Fiche de securité'!E11="P",12,IF('Fiche de securité'!E11="E",6,0)))),IF(ISBLANK('Fiche de securité'!B11),0,IF(E7="OUI",25,20))))</f>
        <v>0</v>
      </c>
      <c r="H7" s="15">
        <f>IF($K7=10,0,IF(NOT(OR(ISBLANK('Fiche de securité'!N11),'Fiche de securité'!N11="NON")),4,0))</f>
        <v>0</v>
      </c>
      <c r="I7" s="15">
        <f>IF($K7=10,0,IF(NOT(OR(ISBLANK('Fiche de securité'!O11),'Fiche de securité'!O11="NON")),4,0))</f>
        <v>0</v>
      </c>
      <c r="J7" s="15">
        <f>IF($K7=10,0,IF(NOT(OR(ISBLANK('Fiche de securité'!P11),'Fiche de securité'!P11="NON")),4,0))</f>
        <v>0</v>
      </c>
      <c r="K7" s="15">
        <f>IF(AND(NOT(ISBLANK('Fiche de securité'!P11)),NOT(ISBLANK('Fiche de securité'!O11)),NOT(ISBLANK('Fiche de securité'!N11)),'Fiche de securité'!P11="OUI",'Fiche de securité'!O11="OUI",'Fiche de securité'!N11="OUI"),10,0)</f>
        <v>0</v>
      </c>
      <c r="L7" s="15">
        <f>IF(F7="OUI",0,IF(AND(NOT(ISBLANK('Fiche de securité'!Q11)),'Fiche de securité'!Q11="LOCATION BLOC"),_xlfn.XLOOKUP('Fiche de securité'!R11,Listes!F:F,Listes!G:G),0))</f>
        <v>0</v>
      </c>
      <c r="M7" s="15">
        <f>IF(F7="OUI",0,IF(AND(NOT(ISBLANK('Fiche de securité'!Q11)),OR(LEFT('Fiche de securité'!Q11,10)="1 GONFLAGE",LEFT('Fiche de securité'!Q11,11)="2 GONFLAGES")),IF(LEFT('Fiche de securité'!Q11,11)="2 GONFLAGES",2,1)*_xlfn.XLOOKUP('Fiche de securité'!R11,Listes!F:F,Listes!H:H),0))</f>
        <v>0</v>
      </c>
      <c r="N7" s="12"/>
      <c r="O7" s="12">
        <f>SUM(A7:N7)</f>
        <v>0</v>
      </c>
    </row>
    <row r="8" spans="1:15" ht="15.75" x14ac:dyDescent="0.25">
      <c r="A8" s="3" t="str">
        <f>IF(ISBLANK('Fiche de securité'!B12),"",'Fiche de securité'!B12)</f>
        <v/>
      </c>
      <c r="B8" s="3" t="str">
        <f>IF(ISBLANK('Fiche de securité'!C12),"",'Fiche de securité'!C12)</f>
        <v/>
      </c>
      <c r="C8" s="3" t="b">
        <f>IF(OR('Fiche de securité'!D12="E1",'Fiche de securité'!D12="E2",'Fiche de securité'!D12="E3",'Fiche de securité'!D12="E4"),TRUE,FALSE)</f>
        <v>0</v>
      </c>
      <c r="D8" s="3" t="b">
        <f>IF(AND(COUNTIF('Fiche de securité'!E$11:E$15,"E")=0,OR('Fiche de securité'!D12="PA40",'Fiche de securité'!D12="PA60",'Fiche de securité'!E12="E")),TRUE,FALSE)</f>
        <v>0</v>
      </c>
      <c r="E8" s="26" t="s">
        <v>66</v>
      </c>
      <c r="F8" s="26" t="s">
        <v>66</v>
      </c>
      <c r="G8" s="15">
        <f>IF(F8="OUI",0,IF($F$4="OUI",IF('Fiche de securité'!F$11="Nage",6,IF('Fiche de securité'!F$11="Apnée",10,IF('Fiche de securité'!E12="P",12,IF('Fiche de securité'!E12="E",6,0)))),IF(ISBLANK('Fiche de securité'!B12),0,20)))</f>
        <v>0</v>
      </c>
      <c r="H8" s="15">
        <f>IF($K8=10,0,IF(NOT(OR(ISBLANK('Fiche de securité'!N12),'Fiche de securité'!N12="NON")),4,0))</f>
        <v>0</v>
      </c>
      <c r="I8" s="15">
        <f>IF($K8=10,0,IF(NOT(OR(ISBLANK('Fiche de securité'!O12),'Fiche de securité'!O12="NON")),4,0))</f>
        <v>0</v>
      </c>
      <c r="J8" s="15">
        <f>IF($K8=10,0,IF(NOT(OR(ISBLANK('Fiche de securité'!P12),'Fiche de securité'!P12="NON")),4,0))</f>
        <v>0</v>
      </c>
      <c r="K8" s="15">
        <f>IF(AND(NOT(ISBLANK('Fiche de securité'!P12)),NOT(ISBLANK('Fiche de securité'!O12)),NOT(ISBLANK('Fiche de securité'!N12)),'Fiche de securité'!P12&lt;&gt;"NON",'Fiche de securité'!O12&lt;&gt;"NON",'Fiche de securité'!N12&lt;&gt;"NON"),10,0)</f>
        <v>0</v>
      </c>
      <c r="L8" s="15">
        <f>IF(F8="OUI",0,IF(AND(NOT(ISBLANK('Fiche de securité'!Q12)),'Fiche de securité'!Q12="LOCATION BLOC"),_xlfn.XLOOKUP('Fiche de securité'!R12,Listes!F:F,Listes!G:G),0))</f>
        <v>0</v>
      </c>
      <c r="M8" s="15">
        <f>IF(F8="OUI",0,IF(AND(NOT(ISBLANK('Fiche de securité'!Q12)),OR(LEFT('Fiche de securité'!Q12,10)="1 GONFLAGE",LEFT('Fiche de securité'!Q12,11)="2 GONFLAGES")),IF(LEFT('Fiche de securité'!Q12,11)="2 GONFLAGES",2,1)*_xlfn.XLOOKUP('Fiche de securité'!R12,Listes!F:F,Listes!H:H),0))</f>
        <v>0</v>
      </c>
      <c r="N8" s="12"/>
      <c r="O8" s="12">
        <f>SUM(A8:N8)</f>
        <v>0</v>
      </c>
    </row>
    <row r="9" spans="1:15" ht="15.75" x14ac:dyDescent="0.25">
      <c r="A9" s="3" t="str">
        <f>IF(ISBLANK('Fiche de securité'!B13),"",'Fiche de securité'!B13)</f>
        <v/>
      </c>
      <c r="B9" s="3" t="str">
        <f>IF(ISBLANK('Fiche de securité'!C13),"",'Fiche de securité'!C13)</f>
        <v/>
      </c>
      <c r="C9" s="3" t="b">
        <f>IF(OR('Fiche de securité'!D13="E1",'Fiche de securité'!D13="E2",'Fiche de securité'!D13="E3",'Fiche de securité'!D13="E4"),TRUE,FALSE)</f>
        <v>0</v>
      </c>
      <c r="D9" s="3" t="b">
        <f>IF(AND(COUNTIF('Fiche de securité'!E$11:E$15,"E")=0,OR('Fiche de securité'!D13="PA40",'Fiche de securité'!D13="PA60",'Fiche de securité'!E13="E")),TRUE,FALSE)</f>
        <v>0</v>
      </c>
      <c r="E9" s="26" t="s">
        <v>66</v>
      </c>
      <c r="F9" s="26" t="s">
        <v>66</v>
      </c>
      <c r="G9" s="15">
        <f>IF(F9="OUI",0,IF($F$4="OUI",IF('Fiche de securité'!F$11="Nage",6,IF('Fiche de securité'!F$11="Apnée",10,IF('Fiche de securité'!E13="P",12,IF('Fiche de securité'!E13="E",6,0)))),IF(ISBLANK('Fiche de securité'!B13),0,20)))</f>
        <v>0</v>
      </c>
      <c r="H9" s="15">
        <f>IF($K9=10,0,IF(NOT(OR(ISBLANK('Fiche de securité'!N13),'Fiche de securité'!N13="NON")),4,0))</f>
        <v>0</v>
      </c>
      <c r="I9" s="15">
        <f>IF($K9=10,0,IF(NOT(OR(ISBLANK('Fiche de securité'!O13),'Fiche de securité'!O13="NON")),4,0))</f>
        <v>0</v>
      </c>
      <c r="J9" s="15">
        <f>IF($K9=10,0,IF(NOT(OR(ISBLANK('Fiche de securité'!P13),'Fiche de securité'!P13="NON")),4,0))</f>
        <v>0</v>
      </c>
      <c r="K9" s="15">
        <f>IF(AND(NOT(ISBLANK('Fiche de securité'!P13)),NOT(ISBLANK('Fiche de securité'!O13)),NOT(ISBLANK('Fiche de securité'!N13)),'Fiche de securité'!P13="OUI",'Fiche de securité'!O13="OUI",'Fiche de securité'!N13="OUI"),10,0)</f>
        <v>0</v>
      </c>
      <c r="L9" s="15">
        <f>IF(F9="OUI",0,IF(AND(NOT(ISBLANK('Fiche de securité'!Q13)),'Fiche de securité'!Q13="LOCATION BLOC"),_xlfn.XLOOKUP('Fiche de securité'!R13,Listes!F:F,Listes!G:G),0))</f>
        <v>0</v>
      </c>
      <c r="M9" s="15">
        <f>IF(F9="OUI",0,IF(AND(NOT(ISBLANK('Fiche de securité'!Q13)),OR(LEFT('Fiche de securité'!Q13,10)="1 GONFLAGE",LEFT('Fiche de securité'!Q13,11)="2 GONFLAGES")),IF(LEFT('Fiche de securité'!Q13,11)="2 GONFLAGES",2,1)*_xlfn.XLOOKUP('Fiche de securité'!R13,Listes!F:F,Listes!H:H),0))</f>
        <v>0</v>
      </c>
      <c r="N9" s="12"/>
      <c r="O9" s="12">
        <f>SUM(A9:N9)</f>
        <v>0</v>
      </c>
    </row>
    <row r="10" spans="1:15" ht="15.75" x14ac:dyDescent="0.25">
      <c r="A10" s="3" t="str">
        <f>IF(ISBLANK('Fiche de securité'!B14),"",'Fiche de securité'!B14)</f>
        <v/>
      </c>
      <c r="B10" s="3" t="str">
        <f>IF(ISBLANK('Fiche de securité'!C14),"",'Fiche de securité'!C14)</f>
        <v/>
      </c>
      <c r="C10" s="3" t="b">
        <f>IF(OR('Fiche de securité'!D14="E1",'Fiche de securité'!D14="E2",'Fiche de securité'!D14="E3",'Fiche de securité'!D14="E4"),TRUE,FALSE)</f>
        <v>0</v>
      </c>
      <c r="D10" s="3" t="b">
        <f>IF(AND(COUNTIF('Fiche de securité'!E$11:E$15,"E")=0,OR('Fiche de securité'!D14="PA40",'Fiche de securité'!D14="PA60",'Fiche de securité'!E14="E")),TRUE,FALSE)</f>
        <v>0</v>
      </c>
      <c r="E10" s="26" t="s">
        <v>66</v>
      </c>
      <c r="F10" s="26" t="s">
        <v>66</v>
      </c>
      <c r="G10" s="15">
        <f>IF(F10="OUI",0,IF($F$4="OUI",IF('Fiche de securité'!F$11="Nage",6,IF('Fiche de securité'!F$11="Apnée",10,IF('Fiche de securité'!E14="P",12,IF('Fiche de securité'!E14="E",6,0)))),IF(ISBLANK('Fiche de securité'!B14),0,20)))</f>
        <v>0</v>
      </c>
      <c r="H10" s="15">
        <f>IF($K10=10,0,IF(NOT(OR(ISBLANK('Fiche de securité'!N14),'Fiche de securité'!N14="NON")),4,0))</f>
        <v>0</v>
      </c>
      <c r="I10" s="15">
        <f>IF($K10=10,0,IF(NOT(OR(ISBLANK('Fiche de securité'!O14),'Fiche de securité'!O14="NON")),4,0))</f>
        <v>0</v>
      </c>
      <c r="J10" s="15">
        <f>IF($K10=10,0,IF(NOT(OR(ISBLANK('Fiche de securité'!P14),'Fiche de securité'!P14="NON")),4,0))</f>
        <v>0</v>
      </c>
      <c r="K10" s="15">
        <f>IF(AND(NOT(ISBLANK('Fiche de securité'!P14)),NOT(ISBLANK('Fiche de securité'!O14)),NOT(ISBLANK('Fiche de securité'!N14)),'Fiche de securité'!P14="OUI",'Fiche de securité'!O14="OUI",'Fiche de securité'!N14="OUI"),10,0)</f>
        <v>0</v>
      </c>
      <c r="L10" s="15">
        <f>IF(F10="OUI",0,IF(AND(NOT(ISBLANK('Fiche de securité'!Q14)),'Fiche de securité'!Q14="LOCATION BLOC"),_xlfn.XLOOKUP('Fiche de securité'!R14,Listes!F:F,Listes!G:G),0))</f>
        <v>0</v>
      </c>
      <c r="M10" s="15">
        <f>IF(F10="OUI",0,IF(AND(NOT(ISBLANK('Fiche de securité'!Q14)),OR(LEFT('Fiche de securité'!Q14,10)="1 GONFLAGE",LEFT('Fiche de securité'!Q14,11)="2 GONFLAGES")),IF(LEFT('Fiche de securité'!Q14,11)="2 GONFLAGES",2,1)*_xlfn.XLOOKUP('Fiche de securité'!R14,Listes!F:F,Listes!H:H),0))</f>
        <v>0</v>
      </c>
      <c r="N10" s="12"/>
      <c r="O10" s="12">
        <f>SUM(A10:N10)</f>
        <v>0</v>
      </c>
    </row>
    <row r="11" spans="1:15" ht="15.75" x14ac:dyDescent="0.25">
      <c r="A11" s="3" t="str">
        <f>IF(ISBLANK('Fiche de securité'!B15),"",'Fiche de securité'!B15)</f>
        <v/>
      </c>
      <c r="B11" s="3" t="str">
        <f>IF(ISBLANK('Fiche de securité'!C15),"",'Fiche de securité'!C15)</f>
        <v/>
      </c>
      <c r="C11" s="3" t="b">
        <f>IF(OR('Fiche de securité'!D15="E1",'Fiche de securité'!D15="E2",'Fiche de securité'!D15="E3",'Fiche de securité'!D15="E4"),TRUE,FALSE)</f>
        <v>0</v>
      </c>
      <c r="D11" s="3" t="b">
        <f>IF(AND(COUNTIF('Fiche de securité'!E$11:E$15,"E")=0,OR('Fiche de securité'!D15="PA40",'Fiche de securité'!D15="PA60",'Fiche de securité'!E15="E")),TRUE,FALSE)</f>
        <v>0</v>
      </c>
      <c r="E11" s="26" t="s">
        <v>66</v>
      </c>
      <c r="F11" s="26" t="s">
        <v>66</v>
      </c>
      <c r="G11" s="15">
        <f>IF(F11="OUI",0,IF($F$4="OUI",IF('Fiche de securité'!F$11="Nage",6,IF('Fiche de securité'!F$11="Apnée",10,IF('Fiche de securité'!E15="P",12,IF('Fiche de securité'!E15="E",6,0)))),IF(ISBLANK('Fiche de securité'!B15),0,20)))</f>
        <v>0</v>
      </c>
      <c r="H11" s="15">
        <f>IF($K11=10,0,IF(NOT(OR(ISBLANK('Fiche de securité'!N15),'Fiche de securité'!N15="NON")),4,0))</f>
        <v>0</v>
      </c>
      <c r="I11" s="15">
        <f>IF($K11=10,0,IF(NOT(OR(ISBLANK('Fiche de securité'!O15),'Fiche de securité'!O15="NON")),4,0))</f>
        <v>0</v>
      </c>
      <c r="J11" s="15">
        <f>IF($K11=10,0,IF(NOT(OR(ISBLANK('Fiche de securité'!P15),'Fiche de securité'!P15="NON")),4,0))</f>
        <v>0</v>
      </c>
      <c r="K11" s="15">
        <f>IF(AND(NOT(ISBLANK('Fiche de securité'!P15)),NOT(ISBLANK('Fiche de securité'!O15)),NOT(ISBLANK('Fiche de securité'!N15)),'Fiche de securité'!P15="OUI",'Fiche de securité'!O15="OUI",'Fiche de securité'!N15="OUI"),10,0)</f>
        <v>0</v>
      </c>
      <c r="L11" s="15">
        <f>IF(F11="OUI",0,IF(AND(NOT(ISBLANK('Fiche de securité'!Q15)),'Fiche de securité'!Q15="LOCATION BLOC"),_xlfn.XLOOKUP('Fiche de securité'!R15,Listes!F:F,Listes!G:G),0))</f>
        <v>0</v>
      </c>
      <c r="M11" s="15">
        <f>IF(F11="OUI",0,IF(AND(NOT(ISBLANK('Fiche de securité'!Q15)),OR(LEFT('Fiche de securité'!Q15,10)="1 GONFLAGE",LEFT('Fiche de securité'!Q15,11)="2 GONFLAGES")),IF(LEFT('Fiche de securité'!Q15,11)="2 GONFLAGES",2,1)*_xlfn.XLOOKUP('Fiche de securité'!R15,Listes!F:F,Listes!H:H),0))</f>
        <v>0</v>
      </c>
      <c r="N11" s="12"/>
      <c r="O11" s="12">
        <f>SUM(A11:N11)</f>
        <v>0</v>
      </c>
    </row>
    <row r="12" spans="1:15" ht="5.25" customHeight="1" x14ac:dyDescent="0.25">
      <c r="A12" s="17" t="str">
        <f>IF(ISBLANK('Fiche de securité'!B16),"",'Fiche de securité'!B16)</f>
        <v/>
      </c>
      <c r="B12" s="17" t="str">
        <f>IF(ISBLANK('Fiche de securité'!C16),"",'Fiche de securité'!C16)</f>
        <v/>
      </c>
      <c r="C12" s="17"/>
      <c r="D12" s="17"/>
      <c r="E12" s="17"/>
      <c r="F12" s="17"/>
      <c r="G12" s="22"/>
      <c r="H12" s="22"/>
      <c r="I12" s="22"/>
      <c r="J12" s="22"/>
      <c r="K12" s="22"/>
      <c r="L12" s="22"/>
      <c r="M12" s="22"/>
      <c r="N12" s="23"/>
      <c r="O12" s="23"/>
    </row>
    <row r="13" spans="1:15" ht="15.75" x14ac:dyDescent="0.25">
      <c r="A13" s="3" t="str">
        <f>IF(ISBLANK('Fiche de securité'!B17),"",'Fiche de securité'!B17)</f>
        <v/>
      </c>
      <c r="B13" s="3" t="str">
        <f>IF(ISBLANK('Fiche de securité'!C17),"",'Fiche de securité'!C17)</f>
        <v/>
      </c>
      <c r="C13" s="3" t="b">
        <f>IF(OR('Fiche de securité'!D17="E1",'Fiche de securité'!D17="E2",'Fiche de securité'!D17="E3",'Fiche de securité'!D17="E4"),TRUE,FALSE)</f>
        <v>0</v>
      </c>
      <c r="D13" s="3" t="b">
        <f>IF(AND(COUNTIF('Fiche de securité'!E$17:E$21,"E")=0,OR('Fiche de securité'!D17="PA40",'Fiche de securité'!D17="PA60",'Fiche de securité'!E17="E")),TRUE,FALSE)</f>
        <v>0</v>
      </c>
      <c r="E13" s="26" t="s">
        <v>66</v>
      </c>
      <c r="F13" s="26" t="s">
        <v>66</v>
      </c>
      <c r="G13" s="15">
        <f>IF($F$4="OUI",IF('Fiche de securité'!F$17="Nage",6,IF('Fiche de securité'!F$17="Apnée",10,IF('Fiche de securité'!E17="P",12,IF('Fiche de securité'!E17="E",6,0)))),IF(ISBLANK('Fiche de securité'!B17),0,20))</f>
        <v>0</v>
      </c>
      <c r="H13" s="15">
        <f>IF($K13=10,0,IF(NOT(OR(ISBLANK('Fiche de securité'!N17),'Fiche de securité'!N17="NON")),4,0))</f>
        <v>0</v>
      </c>
      <c r="I13" s="15">
        <f>IF($K13=10,0,IF(NOT(OR(ISBLANK('Fiche de securité'!O17),'Fiche de securité'!O17="NON")),4,0))</f>
        <v>0</v>
      </c>
      <c r="J13" s="15">
        <f>IF($K13=10,0,IF(NOT(OR(ISBLANK('Fiche de securité'!P17),'Fiche de securité'!P17="NON")),4,0))</f>
        <v>0</v>
      </c>
      <c r="K13" s="15">
        <f>IF(AND(NOT(ISBLANK('Fiche de securité'!P17)),'Fiche de securité'!P17="oui",NOT(ISBLANK('Fiche de securité'!O17)),NOT(ISBLANK('Fiche de securité'!N17))),10,0)</f>
        <v>0</v>
      </c>
      <c r="L13" s="15">
        <f>IF(F13="OUI",0,IF(AND(NOT(ISBLANK('Fiche de securité'!Q17)),'Fiche de securité'!Q17="LOCATION BLOC"),_xlfn.XLOOKUP('Fiche de securité'!R17,Listes!F:F,Listes!G:G),0))</f>
        <v>0</v>
      </c>
      <c r="M13" s="15">
        <f>IF(F13="OUI",0,IF(AND(NOT(ISBLANK('Fiche de securité'!Q17)),OR('Fiche de securité'!Q17="1 GONFLAGE",'Fiche de securité'!Q17="2 GONFLAGES")),IF('Fiche de securité'!Q17="2 GONFLAGES",2,1)*_xlfn.XLOOKUP('Fiche de securité'!R17,Listes!F:F,Listes!H:H),0))</f>
        <v>0</v>
      </c>
      <c r="N13" s="12"/>
      <c r="O13" s="12">
        <f>SUM(A13:N13)</f>
        <v>0</v>
      </c>
    </row>
    <row r="14" spans="1:15" ht="15.75" x14ac:dyDescent="0.25">
      <c r="A14" s="3" t="str">
        <f>IF(ISBLANK('Fiche de securité'!B18),"",'Fiche de securité'!B18)</f>
        <v/>
      </c>
      <c r="B14" s="3" t="str">
        <f>IF(ISBLANK('Fiche de securité'!C18),"",'Fiche de securité'!C18)</f>
        <v/>
      </c>
      <c r="C14" s="3" t="b">
        <f>IF(OR('Fiche de securité'!D18="E1",'Fiche de securité'!D18="E2",'Fiche de securité'!D18="E3",'Fiche de securité'!D18="E4"),TRUE,FALSE)</f>
        <v>0</v>
      </c>
      <c r="D14" s="3" t="b">
        <f>IF(AND(COUNTIF('Fiche de securité'!E$17:E$21,"E")=0,OR('Fiche de securité'!D18="PA40",'Fiche de securité'!D18="PA60",'Fiche de securité'!E18="E")),TRUE,FALSE)</f>
        <v>0</v>
      </c>
      <c r="E14" s="26" t="s">
        <v>66</v>
      </c>
      <c r="F14" s="26" t="s">
        <v>66</v>
      </c>
      <c r="G14" s="15">
        <f>IF($F$4="OUI",IF('Fiche de securité'!F$17="Nage",6,IF('Fiche de securité'!F$17="Apnée",10,IF('Fiche de securité'!E18="P",12,IF('Fiche de securité'!E18="E",6,0)))),IF(ISBLANK('Fiche de securité'!B18),0,20))</f>
        <v>0</v>
      </c>
      <c r="H14" s="15">
        <f>IF($K14=10,0,IF(NOT(OR(ISBLANK('Fiche de securité'!N18),'Fiche de securité'!N18="NON")),4,0))</f>
        <v>0</v>
      </c>
      <c r="I14" s="15">
        <f>IF($K14=10,0,IF(NOT(OR(ISBLANK('Fiche de securité'!O18),'Fiche de securité'!O18="NON")),4,0))</f>
        <v>0</v>
      </c>
      <c r="J14" s="15">
        <f>IF($K14=10,0,IF(NOT(OR(ISBLANK('Fiche de securité'!P18),'Fiche de securité'!P18="NON")),4,0))</f>
        <v>0</v>
      </c>
      <c r="K14" s="15">
        <f>IF(AND(NOT(ISBLANK('Fiche de securité'!P18)),'Fiche de securité'!P18="oui",NOT(ISBLANK('Fiche de securité'!O18)),NOT(ISBLANK('Fiche de securité'!N18))),10,0)</f>
        <v>0</v>
      </c>
      <c r="L14" s="15">
        <f>IF(F14="OUI",0,IF(AND(NOT(ISBLANK('Fiche de securité'!Q18)),'Fiche de securité'!Q18="LOCATION BLOC"),_xlfn.XLOOKUP('Fiche de securité'!R18,Listes!F:F,Listes!G:G),0))</f>
        <v>0</v>
      </c>
      <c r="M14" s="15">
        <f>IF(F14="OUI",0,IF(AND(NOT(ISBLANK('Fiche de securité'!Q18)),OR('Fiche de securité'!Q18="1 GONFLAGE",'Fiche de securité'!Q18="2 GONFLAGES")),IF('Fiche de securité'!Q18="2 GONFLAGES",2,1)*_xlfn.XLOOKUP('Fiche de securité'!R18,Listes!F:F,Listes!H:H),0))</f>
        <v>0</v>
      </c>
      <c r="N14" s="12"/>
      <c r="O14" s="12">
        <f>SUM(A14:N14)</f>
        <v>0</v>
      </c>
    </row>
    <row r="15" spans="1:15" ht="15.75" x14ac:dyDescent="0.25">
      <c r="A15" s="3" t="str">
        <f>IF(ISBLANK('Fiche de securité'!B19),"",'Fiche de securité'!B19)</f>
        <v/>
      </c>
      <c r="B15" s="3" t="str">
        <f>IF(ISBLANK('Fiche de securité'!C19),"",'Fiche de securité'!C19)</f>
        <v/>
      </c>
      <c r="C15" s="3" t="b">
        <f>IF(OR('Fiche de securité'!D19="E1",'Fiche de securité'!D19="E2",'Fiche de securité'!D19="E3",'Fiche de securité'!D19="E4"),TRUE,FALSE)</f>
        <v>0</v>
      </c>
      <c r="D15" s="3" t="b">
        <f>IF(AND(COUNTIF('Fiche de securité'!E$17:E$21,"E")=0,OR('Fiche de securité'!D19="PA40",'Fiche de securité'!D19="PA60",'Fiche de securité'!E19="E")),TRUE,FALSE)</f>
        <v>0</v>
      </c>
      <c r="E15" s="26" t="s">
        <v>66</v>
      </c>
      <c r="F15" s="26" t="s">
        <v>66</v>
      </c>
      <c r="G15" s="15">
        <f>IF($F$4="OUI",IF('Fiche de securité'!F$17="Nage",6,IF('Fiche de securité'!F$17="Apnée",10,IF('Fiche de securité'!E19="P",12,IF('Fiche de securité'!E19="E",6,0)))),IF(ISBLANK('Fiche de securité'!B19),0,20))</f>
        <v>0</v>
      </c>
      <c r="H15" s="15">
        <f>IF($K15=10,0,IF(NOT(OR(ISBLANK('Fiche de securité'!N19),'Fiche de securité'!N19="NON")),4,0))</f>
        <v>0</v>
      </c>
      <c r="I15" s="15">
        <f>IF($K15=10,0,IF(NOT(OR(ISBLANK('Fiche de securité'!O19),'Fiche de securité'!O19="NON")),4,0))</f>
        <v>0</v>
      </c>
      <c r="J15" s="15">
        <f>IF($K15=10,0,IF(NOT(OR(ISBLANK('Fiche de securité'!P19),'Fiche de securité'!P19="NON")),4,0))</f>
        <v>0</v>
      </c>
      <c r="K15" s="15">
        <f>IF(AND(NOT(ISBLANK('Fiche de securité'!P19)),'Fiche de securité'!P19="oui",NOT(ISBLANK('Fiche de securité'!O19)),NOT(ISBLANK('Fiche de securité'!N19))),10,0)</f>
        <v>0</v>
      </c>
      <c r="L15" s="15">
        <f>IF(F15="OUI",0,IF(AND(NOT(ISBLANK('Fiche de securité'!Q19)),'Fiche de securité'!Q19="LOCATION BLOC"),_xlfn.XLOOKUP('Fiche de securité'!R19,Listes!F:F,Listes!G:G),0))</f>
        <v>0</v>
      </c>
      <c r="M15" s="15">
        <f>IF(F15="OUI",0,IF(AND(NOT(ISBLANK('Fiche de securité'!Q19)),OR('Fiche de securité'!Q19="1 GONFLAGE",'Fiche de securité'!Q19="2 GONFLAGES")),IF('Fiche de securité'!Q19="2 GONFLAGES",2,1)*_xlfn.XLOOKUP('Fiche de securité'!R19,Listes!F:F,Listes!H:H),0))</f>
        <v>0</v>
      </c>
      <c r="N15" s="12"/>
      <c r="O15" s="12">
        <f>SUM(A15:N15)</f>
        <v>0</v>
      </c>
    </row>
    <row r="16" spans="1:15" ht="15.75" x14ac:dyDescent="0.25">
      <c r="A16" s="3" t="str">
        <f>IF(ISBLANK('Fiche de securité'!B20),"",'Fiche de securité'!B20)</f>
        <v/>
      </c>
      <c r="B16" s="3" t="str">
        <f>IF(ISBLANK('Fiche de securité'!C20),"",'Fiche de securité'!C20)</f>
        <v/>
      </c>
      <c r="C16" s="3" t="b">
        <f>IF(OR('Fiche de securité'!D20="E1",'Fiche de securité'!D20="E2",'Fiche de securité'!D20="E3",'Fiche de securité'!D20="E4"),TRUE,FALSE)</f>
        <v>0</v>
      </c>
      <c r="D16" s="3" t="b">
        <f>IF(AND(COUNTIF('Fiche de securité'!E$17:E$21,"E")=0,OR('Fiche de securité'!D20="PA40",'Fiche de securité'!D20="PA60",'Fiche de securité'!E20="E")),TRUE,FALSE)</f>
        <v>0</v>
      </c>
      <c r="E16" s="26" t="s">
        <v>66</v>
      </c>
      <c r="F16" s="26" t="s">
        <v>66</v>
      </c>
      <c r="G16" s="15">
        <f>IF($F$4="OUI",IF('Fiche de securité'!F$17="Nage",6,IF('Fiche de securité'!F$17="Apnée",10,IF('Fiche de securité'!E20="P",12,IF('Fiche de securité'!E20="E",6,0)))),IF(ISBLANK('Fiche de securité'!B20),0,20))</f>
        <v>0</v>
      </c>
      <c r="H16" s="15">
        <f>IF($K16=10,0,IF(NOT(OR(ISBLANK('Fiche de securité'!N20),'Fiche de securité'!N20="NON")),4,0))</f>
        <v>0</v>
      </c>
      <c r="I16" s="15">
        <f>IF($K16=10,0,IF(NOT(OR(ISBLANK('Fiche de securité'!O20),'Fiche de securité'!O20="NON")),4,0))</f>
        <v>0</v>
      </c>
      <c r="J16" s="15">
        <f>IF($K16=10,0,IF(NOT(OR(ISBLANK('Fiche de securité'!P20),'Fiche de securité'!P20="NON")),4,0))</f>
        <v>0</v>
      </c>
      <c r="K16" s="15">
        <f>IF(AND(NOT(ISBLANK('Fiche de securité'!P20)),'Fiche de securité'!P20="oui",NOT(ISBLANK('Fiche de securité'!O20)),NOT(ISBLANK('Fiche de securité'!N20))),10,0)</f>
        <v>0</v>
      </c>
      <c r="L16" s="15">
        <f>IF(F16="OUI",0,IF(AND(NOT(ISBLANK('Fiche de securité'!Q20)),'Fiche de securité'!Q20="LOCATION BLOC"),_xlfn.XLOOKUP('Fiche de securité'!R20,Listes!F:F,Listes!G:G),0))</f>
        <v>0</v>
      </c>
      <c r="M16" s="15">
        <f>IF(F16="OUI",0,IF(AND(NOT(ISBLANK('Fiche de securité'!Q20)),OR('Fiche de securité'!Q20="1 GONFLAGE",'Fiche de securité'!Q20="2 GONFLAGES")),IF('Fiche de securité'!Q20="2 GONFLAGES",2,1)*_xlfn.XLOOKUP('Fiche de securité'!R20,Listes!F:F,Listes!H:H),0))</f>
        <v>0</v>
      </c>
      <c r="N16" s="12"/>
      <c r="O16" s="12">
        <f>SUM(A16:N16)</f>
        <v>0</v>
      </c>
    </row>
    <row r="17" spans="1:15" ht="15.75" x14ac:dyDescent="0.25">
      <c r="A17" s="3" t="str">
        <f>IF(ISBLANK('Fiche de securité'!B21),"",'Fiche de securité'!B21)</f>
        <v/>
      </c>
      <c r="B17" s="3" t="str">
        <f>IF(ISBLANK('Fiche de securité'!C21),"",'Fiche de securité'!C21)</f>
        <v/>
      </c>
      <c r="C17" s="3" t="b">
        <f>IF(OR('Fiche de securité'!D21="E1",'Fiche de securité'!D21="E2",'Fiche de securité'!D21="E3",'Fiche de securité'!D21="E4"),TRUE,FALSE)</f>
        <v>0</v>
      </c>
      <c r="D17" s="3" t="b">
        <f>IF(AND(COUNTIF('Fiche de securité'!E$17:E$21,"E")=0,OR('Fiche de securité'!D21="PA40",'Fiche de securité'!D21="PA60",'Fiche de securité'!E21="E")),TRUE,FALSE)</f>
        <v>0</v>
      </c>
      <c r="E17" s="26" t="s">
        <v>66</v>
      </c>
      <c r="F17" s="26" t="s">
        <v>66</v>
      </c>
      <c r="G17" s="15">
        <f>IF($F$4="OUI",IF('Fiche de securité'!F$17="Nage",6,IF('Fiche de securité'!F$17="Apnée",10,IF('Fiche de securité'!E21="P",12,IF('Fiche de securité'!E21="E",6,0)))),IF(ISBLANK('Fiche de securité'!B21),0,20))</f>
        <v>0</v>
      </c>
      <c r="H17" s="15">
        <f>IF($K17=10,0,IF(NOT(OR(ISBLANK('Fiche de securité'!N21),'Fiche de securité'!N21="NON")),4,0))</f>
        <v>0</v>
      </c>
      <c r="I17" s="15">
        <f>IF($K17=10,0,IF(NOT(OR(ISBLANK('Fiche de securité'!O21),'Fiche de securité'!O21="NON")),4,0))</f>
        <v>0</v>
      </c>
      <c r="J17" s="15">
        <f>IF($K17=10,0,IF(NOT(OR(ISBLANK('Fiche de securité'!P21),'Fiche de securité'!P21="NON")),4,0))</f>
        <v>0</v>
      </c>
      <c r="K17" s="15">
        <f>IF(AND(NOT(ISBLANK('Fiche de securité'!P21)),'Fiche de securité'!P21="oui",NOT(ISBLANK('Fiche de securité'!O21)),NOT(ISBLANK('Fiche de securité'!N21))),10,0)</f>
        <v>0</v>
      </c>
      <c r="L17" s="15">
        <f>IF(F17="OUI",0,IF(AND(NOT(ISBLANK('Fiche de securité'!Q21)),'Fiche de securité'!Q21="LOCATION BLOC"),_xlfn.XLOOKUP('Fiche de securité'!R21,Listes!F:F,Listes!G:G),0))</f>
        <v>0</v>
      </c>
      <c r="M17" s="15">
        <f>IF(F17="OUI",0,IF(AND(NOT(ISBLANK('Fiche de securité'!Q21)),OR('Fiche de securité'!Q21="1 GONFLAGE",'Fiche de securité'!Q21="2 GONFLAGES")),IF('Fiche de securité'!Q21="2 GONFLAGES",2,1)*_xlfn.XLOOKUP('Fiche de securité'!R21,Listes!F:F,Listes!H:H),0))</f>
        <v>0</v>
      </c>
      <c r="N17" s="12"/>
      <c r="O17" s="12">
        <f>SUM(A17:N17)</f>
        <v>0</v>
      </c>
    </row>
    <row r="18" spans="1:15" ht="5.25" customHeight="1" x14ac:dyDescent="0.25">
      <c r="A18" s="17" t="str">
        <f>IF(ISBLANK('Fiche de securité'!B22),"",'Fiche de securité'!B22)</f>
        <v/>
      </c>
      <c r="B18" s="17" t="str">
        <f>IF(ISBLANK('Fiche de securité'!C22),"",'Fiche de securité'!C22)</f>
        <v/>
      </c>
      <c r="C18" s="17"/>
      <c r="D18" s="17"/>
      <c r="E18" s="17"/>
      <c r="F18" s="17"/>
      <c r="G18" s="22"/>
      <c r="H18" s="22"/>
      <c r="I18" s="22"/>
      <c r="J18" s="22"/>
      <c r="K18" s="22"/>
      <c r="L18" s="22"/>
      <c r="M18" s="22"/>
      <c r="N18" s="23"/>
      <c r="O18" s="23"/>
    </row>
    <row r="19" spans="1:15" ht="15.75" x14ac:dyDescent="0.25">
      <c r="A19" s="3" t="str">
        <f>IF(ISBLANK('Fiche de securité'!B23),"",'Fiche de securité'!B23)</f>
        <v/>
      </c>
      <c r="B19" s="3" t="str">
        <f>IF(ISBLANK('Fiche de securité'!C23),"",'Fiche de securité'!C23)</f>
        <v/>
      </c>
      <c r="C19" s="3" t="b">
        <f>IF(OR('Fiche de securité'!D23="E1",'Fiche de securité'!D23="E2",'Fiche de securité'!D23="E3",'Fiche de securité'!D23="E4"),TRUE,FALSE)</f>
        <v>0</v>
      </c>
      <c r="D19" s="3" t="b">
        <f>IF(AND(COUNTIF('Fiche de securité'!E$23:E$27,"E")=0,OR('Fiche de securité'!D23="PA40",'Fiche de securité'!D23="PA60",'Fiche de securité'!E23="E")),TRUE,FALSE)</f>
        <v>0</v>
      </c>
      <c r="E19" s="26" t="s">
        <v>66</v>
      </c>
      <c r="F19" s="26" t="s">
        <v>66</v>
      </c>
      <c r="G19" s="15">
        <f>IF($F$4="OUI",IF('Fiche de securité'!F$23="Nage",6,IF('Fiche de securité'!F$23="Apnée",10,IF('Fiche de securité'!E23="P",12,IF('Fiche de securité'!E23="E",6,0)))),IF(ISBLANK('Fiche de securité'!B23),0,20))</f>
        <v>0</v>
      </c>
      <c r="H19" s="15">
        <f>IF($K19=10,0,IF(NOT(OR(ISBLANK('Fiche de securité'!N23),'Fiche de securité'!N23="NON")),4,0))</f>
        <v>0</v>
      </c>
      <c r="I19" s="15">
        <f>IF($K19=10,0,IF(NOT(OR(ISBLANK('Fiche de securité'!O23),'Fiche de securité'!O23="NON")),4,0))</f>
        <v>0</v>
      </c>
      <c r="J19" s="15">
        <f>IF($K19=10,0,IF(NOT(OR(ISBLANK('Fiche de securité'!P23),'Fiche de securité'!P23="NON")),4,0))</f>
        <v>0</v>
      </c>
      <c r="K19" s="15">
        <f>IF(AND(NOT(ISBLANK('Fiche de securité'!P23)),'Fiche de securité'!P23="oui",NOT(ISBLANK('Fiche de securité'!O23)),NOT(ISBLANK('Fiche de securité'!N23))),10,0)</f>
        <v>0</v>
      </c>
      <c r="L19" s="15">
        <f>IF(F19="OUI",0,IF(AND(NOT(ISBLANK('Fiche de securité'!Q23)),'Fiche de securité'!Q23="LOCATION BLOC"),_xlfn.XLOOKUP('Fiche de securité'!R23,Listes!F:F,Listes!G:G),0))</f>
        <v>0</v>
      </c>
      <c r="M19" s="15">
        <f>IF(F19="OUI",0,IF(AND(NOT(ISBLANK('Fiche de securité'!Q23)),OR('Fiche de securité'!Q23="1 GONFLAGE",'Fiche de securité'!Q23="2 GONFLAGES")),IF('Fiche de securité'!Q23="2 GONFLAGES",2,1)*_xlfn.XLOOKUP('Fiche de securité'!R23,Listes!F:F,Listes!H:H),0))</f>
        <v>0</v>
      </c>
      <c r="N19" s="12"/>
      <c r="O19" s="12">
        <f>SUM(A19:N19)</f>
        <v>0</v>
      </c>
    </row>
    <row r="20" spans="1:15" ht="15.75" x14ac:dyDescent="0.25">
      <c r="A20" s="3" t="str">
        <f>IF(ISBLANK('Fiche de securité'!B24),"",'Fiche de securité'!B24)</f>
        <v/>
      </c>
      <c r="B20" s="3" t="str">
        <f>IF(ISBLANK('Fiche de securité'!C24),"",'Fiche de securité'!C24)</f>
        <v/>
      </c>
      <c r="C20" s="3" t="b">
        <f>IF(OR('Fiche de securité'!D24="E1",'Fiche de securité'!D24="E2",'Fiche de securité'!D24="E3",'Fiche de securité'!D24="E4"),TRUE,FALSE)</f>
        <v>0</v>
      </c>
      <c r="D20" s="3" t="b">
        <f>IF(AND(COUNTIF('Fiche de securité'!E$23:E$27,"E")=0,OR('Fiche de securité'!D24="PA40",'Fiche de securité'!D24="PA60",'Fiche de securité'!E24="E")),TRUE,FALSE)</f>
        <v>0</v>
      </c>
      <c r="E20" s="26" t="s">
        <v>66</v>
      </c>
      <c r="F20" s="26" t="s">
        <v>66</v>
      </c>
      <c r="G20" s="15">
        <f>IF($F$4="OUI",IF('Fiche de securité'!F$23="Nage",6,IF('Fiche de securité'!F$23="Apnée",10,IF('Fiche de securité'!E24="P",12,IF('Fiche de securité'!E24="E",6,0)))),IF(ISBLANK('Fiche de securité'!B24),0,20))</f>
        <v>0</v>
      </c>
      <c r="H20" s="15">
        <f>IF($K20=10,0,IF(NOT(OR(ISBLANK('Fiche de securité'!N24),'Fiche de securité'!N24="NON")),4,0))</f>
        <v>0</v>
      </c>
      <c r="I20" s="15">
        <f>IF($K20=10,0,IF(NOT(OR(ISBLANK('Fiche de securité'!O24),'Fiche de securité'!O24="NON")),4,0))</f>
        <v>0</v>
      </c>
      <c r="J20" s="15">
        <f>IF($K20=10,0,IF(NOT(OR(ISBLANK('Fiche de securité'!P24),'Fiche de securité'!P24="NON")),4,0))</f>
        <v>0</v>
      </c>
      <c r="K20" s="15">
        <f>IF(AND(NOT(ISBLANK('Fiche de securité'!P24)),'Fiche de securité'!P24="oui",NOT(ISBLANK('Fiche de securité'!O24)),NOT(ISBLANK('Fiche de securité'!N24))),10,0)</f>
        <v>0</v>
      </c>
      <c r="L20" s="15">
        <f>IF(F20="OUI",0,IF(AND(NOT(ISBLANK('Fiche de securité'!Q24)),'Fiche de securité'!Q24="LOCATION BLOC"),_xlfn.XLOOKUP('Fiche de securité'!R24,Listes!F:F,Listes!G:G),0))</f>
        <v>0</v>
      </c>
      <c r="M20" s="15">
        <f>IF(F20="OUI",0,IF(AND(NOT(ISBLANK('Fiche de securité'!Q24)),OR('Fiche de securité'!Q24="1 GONFLAGE",'Fiche de securité'!Q24="2 GONFLAGES")),IF('Fiche de securité'!Q24="2 GONFLAGES",2,1)*_xlfn.XLOOKUP('Fiche de securité'!R24,Listes!F:F,Listes!H:H),0))</f>
        <v>0</v>
      </c>
      <c r="N20" s="12"/>
      <c r="O20" s="12">
        <f>SUM(A20:N20)</f>
        <v>0</v>
      </c>
    </row>
    <row r="21" spans="1:15" ht="15.75" x14ac:dyDescent="0.25">
      <c r="A21" s="3" t="str">
        <f>IF(ISBLANK('Fiche de securité'!B25),"",'Fiche de securité'!B25)</f>
        <v/>
      </c>
      <c r="B21" s="3" t="str">
        <f>IF(ISBLANK('Fiche de securité'!C25),"",'Fiche de securité'!C25)</f>
        <v/>
      </c>
      <c r="C21" s="3" t="b">
        <f>IF(OR('Fiche de securité'!D25="E1",'Fiche de securité'!D25="E2",'Fiche de securité'!D25="E3",'Fiche de securité'!D25="E4"),TRUE,FALSE)</f>
        <v>0</v>
      </c>
      <c r="D21" s="3" t="b">
        <f>IF(AND(COUNTIF('Fiche de securité'!E$23:E$27,"E")=0,OR('Fiche de securité'!D25="PA40",'Fiche de securité'!D25="PA60",'Fiche de securité'!E25="E")),TRUE,FALSE)</f>
        <v>0</v>
      </c>
      <c r="E21" s="26" t="s">
        <v>66</v>
      </c>
      <c r="F21" s="26" t="s">
        <v>66</v>
      </c>
      <c r="G21" s="15">
        <f>IF($F$4="OUI",IF('Fiche de securité'!F$23="Nage",6,IF('Fiche de securité'!F$23="Apnée",10,IF('Fiche de securité'!E25="P",12,IF('Fiche de securité'!E25="E",6,0)))),IF(ISBLANK('Fiche de securité'!B25),0,20))</f>
        <v>0</v>
      </c>
      <c r="H21" s="15">
        <f>IF($K21=10,0,IF(NOT(OR(ISBLANK('Fiche de securité'!N25),'Fiche de securité'!N25="NON")),4,0))</f>
        <v>0</v>
      </c>
      <c r="I21" s="15">
        <f>IF($K21=10,0,IF(NOT(OR(ISBLANK('Fiche de securité'!O25),'Fiche de securité'!O25="NON")),4,0))</f>
        <v>0</v>
      </c>
      <c r="J21" s="15">
        <f>IF($K21=10,0,IF(NOT(OR(ISBLANK('Fiche de securité'!P25),'Fiche de securité'!P25="NON")),4,0))</f>
        <v>0</v>
      </c>
      <c r="K21" s="15">
        <f>IF(AND(NOT(ISBLANK('Fiche de securité'!P25)),'Fiche de securité'!P25="oui",NOT(ISBLANK('Fiche de securité'!O25)),NOT(ISBLANK('Fiche de securité'!N25))),10,0)</f>
        <v>0</v>
      </c>
      <c r="L21" s="15">
        <f>IF(F21="OUI",0,IF(AND(NOT(ISBLANK('Fiche de securité'!Q25)),'Fiche de securité'!Q25="LOCATION BLOC"),_xlfn.XLOOKUP('Fiche de securité'!R25,Listes!F:F,Listes!G:G),0))</f>
        <v>0</v>
      </c>
      <c r="M21" s="15">
        <f>IF(F21="OUI",0,IF(AND(NOT(ISBLANK('Fiche de securité'!Q25)),OR('Fiche de securité'!Q25="1 GONFLAGE",'Fiche de securité'!Q25="2 GONFLAGES")),IF('Fiche de securité'!Q25="2 GONFLAGES",2,1)*_xlfn.XLOOKUP('Fiche de securité'!R25,Listes!F:F,Listes!H:H),0))</f>
        <v>0</v>
      </c>
      <c r="N21" s="12"/>
      <c r="O21" s="12">
        <f>SUM(A21:N21)</f>
        <v>0</v>
      </c>
    </row>
    <row r="22" spans="1:15" ht="15.75" x14ac:dyDescent="0.25">
      <c r="A22" s="3" t="str">
        <f>IF(ISBLANK('Fiche de securité'!B26),"",'Fiche de securité'!B26)</f>
        <v/>
      </c>
      <c r="B22" s="3" t="str">
        <f>IF(ISBLANK('Fiche de securité'!C26),"",'Fiche de securité'!C26)</f>
        <v/>
      </c>
      <c r="C22" s="3" t="b">
        <f>IF(OR('Fiche de securité'!D26="E1",'Fiche de securité'!D26="E2",'Fiche de securité'!D26="E3",'Fiche de securité'!D26="E4"),TRUE,FALSE)</f>
        <v>0</v>
      </c>
      <c r="D22" s="3" t="b">
        <f>IF(AND(COUNTIF('Fiche de securité'!E$23:E$27,"E")=0,OR('Fiche de securité'!D26="PA40",'Fiche de securité'!D26="PA60",'Fiche de securité'!E26="E")),TRUE,FALSE)</f>
        <v>0</v>
      </c>
      <c r="E22" s="26" t="s">
        <v>66</v>
      </c>
      <c r="F22" s="26" t="s">
        <v>66</v>
      </c>
      <c r="G22" s="15">
        <f>IF($F$4="OUI",IF('Fiche de securité'!F$23="Nage",6,IF('Fiche de securité'!F$23="Apnée",10,IF('Fiche de securité'!E26="P",12,IF('Fiche de securité'!E26="E",6,0)))),IF(ISBLANK('Fiche de securité'!B26),0,20))</f>
        <v>0</v>
      </c>
      <c r="H22" s="15">
        <f>IF($K22=10,0,IF(NOT(OR(ISBLANK('Fiche de securité'!N26),'Fiche de securité'!N26="NON")),4,0))</f>
        <v>0</v>
      </c>
      <c r="I22" s="15">
        <f>IF($K22=10,0,IF(NOT(OR(ISBLANK('Fiche de securité'!O26),'Fiche de securité'!O26="NON")),4,0))</f>
        <v>0</v>
      </c>
      <c r="J22" s="15">
        <f>IF($K22=10,0,IF(NOT(OR(ISBLANK('Fiche de securité'!P26),'Fiche de securité'!P26="NON")),4,0))</f>
        <v>0</v>
      </c>
      <c r="K22" s="15">
        <f>IF(AND(NOT(ISBLANK('Fiche de securité'!P26)),'Fiche de securité'!P26="oui",NOT(ISBLANK('Fiche de securité'!O26)),NOT(ISBLANK('Fiche de securité'!N26))),10,0)</f>
        <v>0</v>
      </c>
      <c r="L22" s="15">
        <f>IF(F22="OUI",0,IF(AND(NOT(ISBLANK('Fiche de securité'!Q26)),'Fiche de securité'!Q26="LOCATION BLOC"),_xlfn.XLOOKUP('Fiche de securité'!R26,Listes!F:F,Listes!G:G),0))</f>
        <v>0</v>
      </c>
      <c r="M22" s="15">
        <f>IF(F22="OUI",0,IF(AND(NOT(ISBLANK('Fiche de securité'!Q26)),OR('Fiche de securité'!Q26="1 GONFLAGE",'Fiche de securité'!Q26="2 GONFLAGES")),IF('Fiche de securité'!Q26="2 GONFLAGES",2,1)*_xlfn.XLOOKUP('Fiche de securité'!R26,Listes!F:F,Listes!H:H),0))</f>
        <v>0</v>
      </c>
      <c r="N22" s="12"/>
      <c r="O22" s="12">
        <f>SUM(A22:N22)</f>
        <v>0</v>
      </c>
    </row>
    <row r="23" spans="1:15" ht="15.75" x14ac:dyDescent="0.25">
      <c r="A23" s="3" t="str">
        <f>IF(ISBLANK('Fiche de securité'!B27),"",'Fiche de securité'!B27)</f>
        <v/>
      </c>
      <c r="B23" s="3" t="str">
        <f>IF(ISBLANK('Fiche de securité'!C27),"",'Fiche de securité'!C27)</f>
        <v/>
      </c>
      <c r="C23" s="3" t="b">
        <f>IF(OR('Fiche de securité'!D27="E1",'Fiche de securité'!D27="E2",'Fiche de securité'!D27="E3",'Fiche de securité'!D27="E4"),TRUE,FALSE)</f>
        <v>0</v>
      </c>
      <c r="D23" s="3" t="b">
        <f>IF(AND(COUNTIF('Fiche de securité'!E$23:E$27,"E")=0,OR('Fiche de securité'!D27="PA40",'Fiche de securité'!D27="PA60",'Fiche de securité'!E27="E")),TRUE,FALSE)</f>
        <v>0</v>
      </c>
      <c r="E23" s="26" t="s">
        <v>66</v>
      </c>
      <c r="F23" s="26" t="s">
        <v>66</v>
      </c>
      <c r="G23" s="15">
        <f>IF($F$4="OUI",IF('Fiche de securité'!F$23="Nage",6,IF('Fiche de securité'!F$23="Apnée",10,IF('Fiche de securité'!E27="P",12,IF('Fiche de securité'!E27="E",6,0)))),IF(ISBLANK('Fiche de securité'!B27),0,20))</f>
        <v>0</v>
      </c>
      <c r="H23" s="15">
        <f>IF($K23=10,0,IF(NOT(OR(ISBLANK('Fiche de securité'!N27),'Fiche de securité'!N27="NON")),4,0))</f>
        <v>0</v>
      </c>
      <c r="I23" s="15">
        <f>IF($K23=10,0,IF(NOT(OR(ISBLANK('Fiche de securité'!O27),'Fiche de securité'!O27="NON")),4,0))</f>
        <v>0</v>
      </c>
      <c r="J23" s="15">
        <f>IF($K23=10,0,IF(NOT(OR(ISBLANK('Fiche de securité'!P27),'Fiche de securité'!P27="NON")),4,0))</f>
        <v>0</v>
      </c>
      <c r="K23" s="15">
        <f>IF(AND(NOT(ISBLANK('Fiche de securité'!P27)),'Fiche de securité'!P27="oui",NOT(ISBLANK('Fiche de securité'!O27)),NOT(ISBLANK('Fiche de securité'!N27))),10,0)</f>
        <v>0</v>
      </c>
      <c r="L23" s="15">
        <f>IF(F23="OUI",0,IF(AND(NOT(ISBLANK('Fiche de securité'!Q27)),'Fiche de securité'!Q27="LOCATION BLOC"),_xlfn.XLOOKUP('Fiche de securité'!R27,Listes!F:F,Listes!G:G),0))</f>
        <v>0</v>
      </c>
      <c r="M23" s="15">
        <f>IF(F23="OUI",0,IF(AND(NOT(ISBLANK('Fiche de securité'!Q27)),OR('Fiche de securité'!Q27="1 GONFLAGE",'Fiche de securité'!Q27="2 GONFLAGES")),IF('Fiche de securité'!Q27="2 GONFLAGES",2,1)*_xlfn.XLOOKUP('Fiche de securité'!R27,Listes!F:F,Listes!H:H),0))</f>
        <v>0</v>
      </c>
      <c r="N23" s="12"/>
      <c r="O23" s="12">
        <f>SUM(A23:N23)</f>
        <v>0</v>
      </c>
    </row>
    <row r="24" spans="1:15" ht="5.25" customHeight="1" x14ac:dyDescent="0.25">
      <c r="A24" s="17" t="str">
        <f>IF(ISBLANK('Fiche de securité'!B28),"",'Fiche de securité'!B28)</f>
        <v/>
      </c>
      <c r="B24" s="17" t="str">
        <f>IF(ISBLANK('Fiche de securité'!C28),"",'Fiche de securité'!C28)</f>
        <v/>
      </c>
      <c r="C24" s="17"/>
      <c r="D24" s="17"/>
      <c r="E24" s="17"/>
      <c r="F24" s="17"/>
      <c r="G24" s="22"/>
      <c r="H24" s="22"/>
      <c r="I24" s="22"/>
      <c r="J24" s="22"/>
      <c r="K24" s="22"/>
      <c r="L24" s="22"/>
      <c r="M24" s="22"/>
      <c r="N24" s="23"/>
      <c r="O24" s="23"/>
    </row>
    <row r="25" spans="1:15" ht="15.75" x14ac:dyDescent="0.25">
      <c r="A25" s="3" t="str">
        <f>IF(ISBLANK('Fiche de securité'!B29),"",'Fiche de securité'!B29)</f>
        <v/>
      </c>
      <c r="B25" s="3" t="str">
        <f>IF(ISBLANK('Fiche de securité'!C29),"",'Fiche de securité'!C29)</f>
        <v/>
      </c>
      <c r="C25" s="3" t="b">
        <f>IF(OR('Fiche de securité'!D29="E1",'Fiche de securité'!D29="E2",'Fiche de securité'!D29="E3",'Fiche de securité'!D29="E4"),TRUE,FALSE)</f>
        <v>0</v>
      </c>
      <c r="D25" s="3" t="b">
        <f>IF(AND(COUNTIF('Fiche de securité'!E$23:E$27,"E")=0,OR('Fiche de securité'!D29="PA40",'Fiche de securité'!D29="PA60",'Fiche de securité'!E29="E")),TRUE,FALSE)</f>
        <v>0</v>
      </c>
      <c r="E25" s="26" t="s">
        <v>66</v>
      </c>
      <c r="F25" s="26" t="s">
        <v>66</v>
      </c>
      <c r="G25" s="15">
        <f>IF($F$4="OUI",IF('Fiche de securité'!F$29="Nage",6,IF('Fiche de securité'!F$29="Apnée",10,IF('Fiche de securité'!E29="P",12,IF('Fiche de securité'!E29="E",6,0)))),IF(ISBLANK('Fiche de securité'!B29),0,20))</f>
        <v>0</v>
      </c>
      <c r="H25" s="15">
        <f>IF($K25=10,0,IF(NOT(OR(ISBLANK('Fiche de securité'!N29),'Fiche de securité'!N29="NON")),4,0))</f>
        <v>0</v>
      </c>
      <c r="I25" s="15">
        <f>IF($K25=10,0,IF(NOT(OR(ISBLANK('Fiche de securité'!O29),'Fiche de securité'!O29="NON")),4,0))</f>
        <v>0</v>
      </c>
      <c r="J25" s="15">
        <f>IF($K25=10,0,IF(NOT(OR(ISBLANK('Fiche de securité'!P29),'Fiche de securité'!P29="NON")),4,0))</f>
        <v>0</v>
      </c>
      <c r="K25" s="15">
        <f>IF(AND(NOT(ISBLANK('Fiche de securité'!P29)),'Fiche de securité'!P29="oui",NOT(ISBLANK('Fiche de securité'!O29)),NOT(ISBLANK('Fiche de securité'!N29))),10,0)</f>
        <v>0</v>
      </c>
      <c r="L25" s="15">
        <f>IF(F25="OUI",0,IF(AND(NOT(ISBLANK('Fiche de securité'!Q29)),'Fiche de securité'!Q29="LOCATION BLOC"),_xlfn.XLOOKUP('Fiche de securité'!R29,Listes!F:F,Listes!G:G),0))</f>
        <v>0</v>
      </c>
      <c r="M25" s="15">
        <f>IF(F25="OUI",0,IF(AND(NOT(ISBLANK('Fiche de securité'!Q29)),OR('Fiche de securité'!Q29="1 GONFLAGE",'Fiche de securité'!Q29="2 GONFLAGES")),IF('Fiche de securité'!Q29="2 GONFLAGES",2,1)*_xlfn.XLOOKUP('Fiche de securité'!R29,Listes!F:F,Listes!H:H),0))</f>
        <v>0</v>
      </c>
      <c r="N25" s="12"/>
      <c r="O25" s="12">
        <f>SUM(A25:N25)</f>
        <v>0</v>
      </c>
    </row>
    <row r="26" spans="1:15" ht="15.75" x14ac:dyDescent="0.25">
      <c r="A26" s="3" t="str">
        <f>IF(ISBLANK('Fiche de securité'!B30),"",'Fiche de securité'!B30)</f>
        <v/>
      </c>
      <c r="B26" s="3" t="str">
        <f>IF(ISBLANK('Fiche de securité'!C30),"",'Fiche de securité'!C30)</f>
        <v/>
      </c>
      <c r="C26" s="3" t="b">
        <f>IF(OR('Fiche de securité'!D30="E1",'Fiche de securité'!D30="E2",'Fiche de securité'!D30="E3",'Fiche de securité'!D30="E4"),TRUE,FALSE)</f>
        <v>0</v>
      </c>
      <c r="D26" s="3" t="b">
        <f>IF(AND(COUNTIF('Fiche de securité'!E$23:E$27,"E")=0,OR('Fiche de securité'!D30="PA40",'Fiche de securité'!D30="PA60",'Fiche de securité'!E30="E")),TRUE,FALSE)</f>
        <v>0</v>
      </c>
      <c r="E26" s="26" t="s">
        <v>66</v>
      </c>
      <c r="F26" s="26" t="s">
        <v>66</v>
      </c>
      <c r="G26" s="15">
        <f>IF($F$4="OUI",IF('Fiche de securité'!F$29="Nage",6,IF('Fiche de securité'!F$29="Apnée",10,IF('Fiche de securité'!E30="P",12,IF('Fiche de securité'!E30="E",6,0)))),IF(ISBLANK('Fiche de securité'!B30),0,20))</f>
        <v>0</v>
      </c>
      <c r="H26" s="15">
        <f>IF($K26=10,0,IF(NOT(OR(ISBLANK('Fiche de securité'!N30),'Fiche de securité'!N30="NON")),4,0))</f>
        <v>0</v>
      </c>
      <c r="I26" s="15">
        <f>IF($K26=10,0,IF(NOT(OR(ISBLANK('Fiche de securité'!O30),'Fiche de securité'!O30="NON")),4,0))</f>
        <v>0</v>
      </c>
      <c r="J26" s="15">
        <f>IF($K26=10,0,IF(NOT(OR(ISBLANK('Fiche de securité'!P30),'Fiche de securité'!P30="NON")),4,0))</f>
        <v>0</v>
      </c>
      <c r="K26" s="15">
        <f>IF(AND(NOT(ISBLANK('Fiche de securité'!P30)),'Fiche de securité'!P30="oui",NOT(ISBLANK('Fiche de securité'!O30)),NOT(ISBLANK('Fiche de securité'!N30))),10,0)</f>
        <v>0</v>
      </c>
      <c r="L26" s="15">
        <f>IF(F26="OUI",0,IF(AND(NOT(ISBLANK('Fiche de securité'!Q30)),'Fiche de securité'!Q30="LOCATION BLOC"),_xlfn.XLOOKUP('Fiche de securité'!R30,Listes!F:F,Listes!G:G),0))</f>
        <v>0</v>
      </c>
      <c r="M26" s="15">
        <f>IF(F26="OUI",0,IF(AND(NOT(ISBLANK('Fiche de securité'!Q30)),OR('Fiche de securité'!Q30="1 GONFLAGE",'Fiche de securité'!Q30="2 GONFLAGES")),IF('Fiche de securité'!Q30="2 GONFLAGES",2,1)*_xlfn.XLOOKUP('Fiche de securité'!R30,Listes!F:F,Listes!H:H),0))</f>
        <v>0</v>
      </c>
      <c r="N26" s="12"/>
      <c r="O26" s="12">
        <f>SUM(A26:N26)</f>
        <v>0</v>
      </c>
    </row>
    <row r="27" spans="1:15" ht="15.75" x14ac:dyDescent="0.25">
      <c r="A27" s="3" t="str">
        <f>IF(ISBLANK('Fiche de securité'!B31),"",'Fiche de securité'!B31)</f>
        <v/>
      </c>
      <c r="B27" s="3" t="str">
        <f>IF(ISBLANK('Fiche de securité'!C31),"",'Fiche de securité'!C31)</f>
        <v/>
      </c>
      <c r="C27" s="3" t="b">
        <f>IF(OR('Fiche de securité'!D31="E1",'Fiche de securité'!D31="E2",'Fiche de securité'!D31="E3",'Fiche de securité'!D31="E4"),TRUE,FALSE)</f>
        <v>0</v>
      </c>
      <c r="D27" s="3" t="b">
        <f>IF(AND(COUNTIF('Fiche de securité'!E$23:E$27,"E")=0,OR('Fiche de securité'!D31="PA40",'Fiche de securité'!D31="PA60",'Fiche de securité'!E31="E")),TRUE,FALSE)</f>
        <v>0</v>
      </c>
      <c r="E27" s="26" t="s">
        <v>66</v>
      </c>
      <c r="F27" s="26" t="s">
        <v>66</v>
      </c>
      <c r="G27" s="15">
        <f>IF($F$4="OUI",IF('Fiche de securité'!F$29="Nage",6,IF('Fiche de securité'!F$29="Apnée",10,IF('Fiche de securité'!E31="P",12,IF('Fiche de securité'!E31="E",6,0)))),IF(ISBLANK('Fiche de securité'!B31),0,20))</f>
        <v>0</v>
      </c>
      <c r="H27" s="15">
        <f>IF($K27=10,0,IF(NOT(OR(ISBLANK('Fiche de securité'!N31),'Fiche de securité'!N31="NON")),4,0))</f>
        <v>0</v>
      </c>
      <c r="I27" s="15">
        <f>IF($K27=10,0,IF(NOT(OR(ISBLANK('Fiche de securité'!O31),'Fiche de securité'!O31="NON")),4,0))</f>
        <v>0</v>
      </c>
      <c r="J27" s="15">
        <f>IF($K27=10,0,IF(NOT(OR(ISBLANK('Fiche de securité'!P31),'Fiche de securité'!P31="NON")),4,0))</f>
        <v>0</v>
      </c>
      <c r="K27" s="15">
        <f>IF(AND(NOT(ISBLANK('Fiche de securité'!P31)),'Fiche de securité'!P31="oui",NOT(ISBLANK('Fiche de securité'!O31)),NOT(ISBLANK('Fiche de securité'!N31))),10,0)</f>
        <v>0</v>
      </c>
      <c r="L27" s="15">
        <f>IF(F27="OUI",0,IF(AND(NOT(ISBLANK('Fiche de securité'!Q31)),'Fiche de securité'!Q31="LOCATION BLOC"),_xlfn.XLOOKUP('Fiche de securité'!R31,Listes!F:F,Listes!G:G),0))</f>
        <v>0</v>
      </c>
      <c r="M27" s="15">
        <f>IF(F27="OUI",0,IF(AND(NOT(ISBLANK('Fiche de securité'!Q31)),OR('Fiche de securité'!Q31="1 GONFLAGE",'Fiche de securité'!Q31="2 GONFLAGES")),IF('Fiche de securité'!Q31="2 GONFLAGES",2,1)*_xlfn.XLOOKUP('Fiche de securité'!R31,Listes!F:F,Listes!H:H),0))</f>
        <v>0</v>
      </c>
      <c r="N27" s="12"/>
      <c r="O27" s="12">
        <f>SUM(A27:N27)</f>
        <v>0</v>
      </c>
    </row>
    <row r="28" spans="1:15" ht="15.75" x14ac:dyDescent="0.25">
      <c r="A28" s="3" t="str">
        <f>IF(ISBLANK('Fiche de securité'!B32),"",'Fiche de securité'!B32)</f>
        <v/>
      </c>
      <c r="B28" s="3" t="str">
        <f>IF(ISBLANK('Fiche de securité'!C32),"",'Fiche de securité'!C32)</f>
        <v/>
      </c>
      <c r="C28" s="3" t="b">
        <f>IF(OR('Fiche de securité'!D32="E1",'Fiche de securité'!D32="E2",'Fiche de securité'!D32="E3",'Fiche de securité'!D32="E4"),TRUE,FALSE)</f>
        <v>0</v>
      </c>
      <c r="D28" s="3" t="b">
        <f>IF(AND(COUNTIF('Fiche de securité'!E$23:E$27,"E")=0,OR('Fiche de securité'!D32="PA40",'Fiche de securité'!D32="PA60",'Fiche de securité'!E32="E")),TRUE,FALSE)</f>
        <v>0</v>
      </c>
      <c r="E28" s="26" t="s">
        <v>66</v>
      </c>
      <c r="F28" s="26" t="s">
        <v>66</v>
      </c>
      <c r="G28" s="15">
        <f>IF($F$4="OUI",IF('Fiche de securité'!F$29="Nage",6,IF('Fiche de securité'!F$29="Apnée",10,IF('Fiche de securité'!E32="P",12,IF('Fiche de securité'!E32="E",6,0)))),IF(ISBLANK('Fiche de securité'!B32),0,20))</f>
        <v>0</v>
      </c>
      <c r="H28" s="15">
        <f>IF($K28=10,0,IF(NOT(OR(ISBLANK('Fiche de securité'!N32),'Fiche de securité'!N32="NON")),4,0))</f>
        <v>0</v>
      </c>
      <c r="I28" s="15">
        <f>IF($K28=10,0,IF(NOT(OR(ISBLANK('Fiche de securité'!O32),'Fiche de securité'!O32="NON")),4,0))</f>
        <v>0</v>
      </c>
      <c r="J28" s="15">
        <f>IF($K28=10,0,IF(NOT(OR(ISBLANK('Fiche de securité'!P32),'Fiche de securité'!P32="NON")),4,0))</f>
        <v>0</v>
      </c>
      <c r="K28" s="15">
        <f>IF(AND(NOT(ISBLANK('Fiche de securité'!P32)),'Fiche de securité'!P32="oui",NOT(ISBLANK('Fiche de securité'!O32)),NOT(ISBLANK('Fiche de securité'!N32))),10,0)</f>
        <v>0</v>
      </c>
      <c r="L28" s="15">
        <f>IF(F28="OUI",0,IF(AND(NOT(ISBLANK('Fiche de securité'!Q32)),'Fiche de securité'!Q32="LOCATION BLOC"),_xlfn.XLOOKUP('Fiche de securité'!R32,Listes!F:F,Listes!G:G),0))</f>
        <v>0</v>
      </c>
      <c r="M28" s="15">
        <f>IF(F28="OUI",0,IF(AND(NOT(ISBLANK('Fiche de securité'!Q32)),OR('Fiche de securité'!Q32="1 GONFLAGE",'Fiche de securité'!Q32="2 GONFLAGES")),IF('Fiche de securité'!Q32="2 GONFLAGES",2,1)*_xlfn.XLOOKUP('Fiche de securité'!R32,Listes!F:F,Listes!H:H),0))</f>
        <v>0</v>
      </c>
      <c r="N28" s="12"/>
      <c r="O28" s="12">
        <f>SUM(A28:N28)</f>
        <v>0</v>
      </c>
    </row>
    <row r="29" spans="1:15" ht="15.75" x14ac:dyDescent="0.25">
      <c r="A29" s="3" t="str">
        <f>IF(ISBLANK('Fiche de securité'!B33),"",'Fiche de securité'!B33)</f>
        <v/>
      </c>
      <c r="B29" s="3" t="str">
        <f>IF(ISBLANK('Fiche de securité'!C33),"",'Fiche de securité'!C33)</f>
        <v/>
      </c>
      <c r="C29" s="3" t="b">
        <f>IF(OR('Fiche de securité'!D33="E1",'Fiche de securité'!D33="E2",'Fiche de securité'!D33="E3",'Fiche de securité'!D33="E4"),TRUE,FALSE)</f>
        <v>0</v>
      </c>
      <c r="D29" s="3" t="b">
        <f>IF(AND(COUNTIF('Fiche de securité'!E$23:E$27,"E")=0,OR('Fiche de securité'!D33="PA40",'Fiche de securité'!D33="PA60",'Fiche de securité'!E33="E")),TRUE,FALSE)</f>
        <v>0</v>
      </c>
      <c r="E29" s="26" t="s">
        <v>66</v>
      </c>
      <c r="F29" s="26" t="s">
        <v>66</v>
      </c>
      <c r="G29" s="15">
        <f>IF($F$4="OUI",IF('Fiche de securité'!F$29="Nage",6,IF('Fiche de securité'!F$29="Apnée",10,IF('Fiche de securité'!E33="P",12,IF('Fiche de securité'!E33="E",6,0)))),IF(ISBLANK('Fiche de securité'!B33),0,20))</f>
        <v>0</v>
      </c>
      <c r="H29" s="15">
        <f>IF($K29=10,0,IF(NOT(OR(ISBLANK('Fiche de securité'!N33),'Fiche de securité'!N33="NON")),4,0))</f>
        <v>0</v>
      </c>
      <c r="I29" s="15">
        <f>IF($K29=10,0,IF(NOT(OR(ISBLANK('Fiche de securité'!O33),'Fiche de securité'!O33="NON")),4,0))</f>
        <v>0</v>
      </c>
      <c r="J29" s="15">
        <f>IF($K29=10,0,IF(NOT(OR(ISBLANK('Fiche de securité'!P33),'Fiche de securité'!P33="NON")),4,0))</f>
        <v>0</v>
      </c>
      <c r="K29" s="15">
        <f>IF(AND(NOT(ISBLANK('Fiche de securité'!P33)),'Fiche de securité'!P33="oui",NOT(ISBLANK('Fiche de securité'!O33)),NOT(ISBLANK('Fiche de securité'!N33))),10,0)</f>
        <v>0</v>
      </c>
      <c r="L29" s="15">
        <f>IF(F29="OUI",0,IF(AND(NOT(ISBLANK('Fiche de securité'!Q33)),'Fiche de securité'!Q33="LOCATION BLOC"),_xlfn.XLOOKUP('Fiche de securité'!R33,Listes!F:F,Listes!G:G),0))</f>
        <v>0</v>
      </c>
      <c r="M29" s="15">
        <f>IF(F29="OUI",0,IF(AND(NOT(ISBLANK('Fiche de securité'!Q33)),OR('Fiche de securité'!Q33="1 GONFLAGE",'Fiche de securité'!Q33="2 GONFLAGES")),IF('Fiche de securité'!Q33="2 GONFLAGES",2,1)*_xlfn.XLOOKUP('Fiche de securité'!R33,Listes!F:F,Listes!H:H),0))</f>
        <v>0</v>
      </c>
      <c r="N29" s="12"/>
      <c r="O29" s="12">
        <f>SUM(A29:N29)</f>
        <v>0</v>
      </c>
    </row>
    <row r="30" spans="1:15" ht="5.25" customHeight="1" x14ac:dyDescent="0.25">
      <c r="A30" s="17" t="str">
        <f>IF(ISBLANK('Fiche de securité'!B34),"",'Fiche de securité'!B34)</f>
        <v/>
      </c>
      <c r="B30" s="17" t="str">
        <f>IF(ISBLANK('Fiche de securité'!C34),"",'Fiche de securité'!C34)</f>
        <v/>
      </c>
      <c r="C30" s="17"/>
      <c r="D30" s="17"/>
      <c r="E30" s="17"/>
      <c r="F30" s="17"/>
      <c r="G30" s="22"/>
      <c r="H30" s="22"/>
      <c r="I30" s="22"/>
      <c r="J30" s="22"/>
      <c r="K30" s="22"/>
      <c r="L30" s="22"/>
      <c r="M30" s="22"/>
      <c r="N30" s="23"/>
      <c r="O30" s="23"/>
    </row>
    <row r="31" spans="1:15" ht="15.75" x14ac:dyDescent="0.25">
      <c r="A31" s="3" t="str">
        <f>IF(ISBLANK('Fiche de securité'!B35),"",'Fiche de securité'!B35)</f>
        <v/>
      </c>
      <c r="B31" s="3" t="str">
        <f>IF(ISBLANK('Fiche de securité'!C35),"",'Fiche de securité'!C35)</f>
        <v/>
      </c>
      <c r="C31" s="3" t="b">
        <f>IF(OR('Fiche de securité'!D35="E1",'Fiche de securité'!D35="E2",'Fiche de securité'!D35="E3",'Fiche de securité'!D35="E4"),TRUE,FALSE)</f>
        <v>0</v>
      </c>
      <c r="D31" s="3" t="b">
        <f>IF(AND(COUNTIF('Fiche de securité'!E$23:E$27,"E")=0,OR('Fiche de securité'!D35="PA40",'Fiche de securité'!D35="PA60",'Fiche de securité'!E35="E")),TRUE,FALSE)</f>
        <v>0</v>
      </c>
      <c r="E31" s="26" t="s">
        <v>66</v>
      </c>
      <c r="F31" s="26" t="s">
        <v>66</v>
      </c>
      <c r="G31" s="15">
        <f>IF($F$4="OUI",IF('Fiche de securité'!F$35="Nage",6,IF('Fiche de securité'!F$35="Apnée",10,IF('Fiche de securité'!E35="P",12,IF('Fiche de securité'!E35="E",6,0)))),IF(ISBLANK('Fiche de securité'!B35),0,20))</f>
        <v>0</v>
      </c>
      <c r="H31" s="15">
        <f>IF($K31=10,0,IF(NOT(OR(ISBLANK('Fiche de securité'!N35),'Fiche de securité'!N35="NON")),4,0))</f>
        <v>0</v>
      </c>
      <c r="I31" s="15">
        <f>IF($K31=10,0,IF(NOT(OR(ISBLANK('Fiche de securité'!O35),'Fiche de securité'!O35="NON")),4,0))</f>
        <v>0</v>
      </c>
      <c r="J31" s="15">
        <f>IF($K31=10,0,IF(NOT(OR(ISBLANK('Fiche de securité'!P35),'Fiche de securité'!P35="NON")),4,0))</f>
        <v>0</v>
      </c>
      <c r="K31" s="15">
        <f>IF(AND(NOT(ISBLANK('Fiche de securité'!P35)),'Fiche de securité'!P35="oui",NOT(ISBLANK('Fiche de securité'!O35)),NOT(ISBLANK('Fiche de securité'!N35))),10,0)</f>
        <v>0</v>
      </c>
      <c r="L31" s="15">
        <f>IF(F31="OUI",0,IF(AND(NOT(ISBLANK('Fiche de securité'!Q35)),'Fiche de securité'!Q35="LOCATION BLOC"),_xlfn.XLOOKUP('Fiche de securité'!R35,Listes!F:F,Listes!G:G),0))</f>
        <v>0</v>
      </c>
      <c r="M31" s="15">
        <f>IF(F31="OUI",0,IF(AND(NOT(ISBLANK('Fiche de securité'!Q35)),OR('Fiche de securité'!Q35="1 GONFLAGE",'Fiche de securité'!Q35="2 GONFLAGES")),IF('Fiche de securité'!Q35="2 GONFLAGES",2,1)*_xlfn.XLOOKUP('Fiche de securité'!R35,Listes!F:F,Listes!H:H),0))</f>
        <v>0</v>
      </c>
      <c r="N31" s="12"/>
      <c r="O31" s="12">
        <f>SUM(A31:N31)</f>
        <v>0</v>
      </c>
    </row>
    <row r="32" spans="1:15" ht="15.75" x14ac:dyDescent="0.25">
      <c r="A32" s="3" t="str">
        <f>IF(ISBLANK('Fiche de securité'!B36),"",'Fiche de securité'!B36)</f>
        <v/>
      </c>
      <c r="B32" s="3" t="str">
        <f>IF(ISBLANK('Fiche de securité'!C36),"",'Fiche de securité'!C36)</f>
        <v/>
      </c>
      <c r="C32" s="3" t="b">
        <f>IF(OR('Fiche de securité'!D36="E1",'Fiche de securité'!D36="E2",'Fiche de securité'!D36="E3",'Fiche de securité'!D36="E4"),TRUE,FALSE)</f>
        <v>0</v>
      </c>
      <c r="D32" s="3" t="b">
        <f>IF(AND(COUNTIF('Fiche de securité'!E$23:E$27,"E")=0,OR('Fiche de securité'!D36="PA40",'Fiche de securité'!D36="PA60",'Fiche de securité'!E36="E")),TRUE,FALSE)</f>
        <v>0</v>
      </c>
      <c r="E32" s="26" t="s">
        <v>66</v>
      </c>
      <c r="F32" s="26" t="s">
        <v>66</v>
      </c>
      <c r="G32" s="15">
        <f>IF($F$4="OUI",IF('Fiche de securité'!F$35="Nage",6,IF('Fiche de securité'!F$35="Apnée",10,IF('Fiche de securité'!E36="P",12,IF('Fiche de securité'!E36="E",6,0)))),IF(ISBLANK('Fiche de securité'!B36),0,20))</f>
        <v>0</v>
      </c>
      <c r="H32" s="15">
        <f>IF($K32=10,0,IF(NOT(OR(ISBLANK('Fiche de securité'!N36),'Fiche de securité'!N36="NON")),4,0))</f>
        <v>0</v>
      </c>
      <c r="I32" s="15">
        <f>IF($K32=10,0,IF(NOT(OR(ISBLANK('Fiche de securité'!O36),'Fiche de securité'!O36="NON")),4,0))</f>
        <v>0</v>
      </c>
      <c r="J32" s="15">
        <f>IF($K32=10,0,IF(NOT(OR(ISBLANK('Fiche de securité'!P36),'Fiche de securité'!P36="NON")),4,0))</f>
        <v>0</v>
      </c>
      <c r="K32" s="15">
        <f>IF(AND(NOT(ISBLANK('Fiche de securité'!P36)),'Fiche de securité'!P36="oui",NOT(ISBLANK('Fiche de securité'!O36)),NOT(ISBLANK('Fiche de securité'!N36))),10,0)</f>
        <v>0</v>
      </c>
      <c r="L32" s="15">
        <f>IF(F32="OUI",0,IF(AND(NOT(ISBLANK('Fiche de securité'!Q36)),'Fiche de securité'!Q36="LOCATION BLOC"),_xlfn.XLOOKUP('Fiche de securité'!R36,Listes!F:F,Listes!G:G),0))</f>
        <v>0</v>
      </c>
      <c r="M32" s="15">
        <f>IF(F32="OUI",0,IF(AND(NOT(ISBLANK('Fiche de securité'!Q36)),OR('Fiche de securité'!Q36="1 GONFLAGE",'Fiche de securité'!Q36="2 GONFLAGES")),IF('Fiche de securité'!Q36="2 GONFLAGES",2,1)*_xlfn.XLOOKUP('Fiche de securité'!R36,Listes!F:F,Listes!H:H),0))</f>
        <v>0</v>
      </c>
      <c r="N32" s="12"/>
      <c r="O32" s="12">
        <f>SUM(A32:N32)</f>
        <v>0</v>
      </c>
    </row>
    <row r="33" spans="1:15" ht="15.75" x14ac:dyDescent="0.25">
      <c r="A33" s="3" t="str">
        <f>IF(ISBLANK('Fiche de securité'!B37),"",'Fiche de securité'!B37)</f>
        <v/>
      </c>
      <c r="B33" s="3" t="str">
        <f>IF(ISBLANK('Fiche de securité'!C37),"",'Fiche de securité'!C37)</f>
        <v/>
      </c>
      <c r="C33" s="3" t="b">
        <f>IF(OR('Fiche de securité'!D37="E1",'Fiche de securité'!D37="E2",'Fiche de securité'!D37="E3",'Fiche de securité'!D37="E4"),TRUE,FALSE)</f>
        <v>0</v>
      </c>
      <c r="D33" s="3" t="b">
        <f>IF(AND(COUNTIF('Fiche de securité'!E$23:E$27,"E")=0,OR('Fiche de securité'!D37="PA40",'Fiche de securité'!D37="PA60",'Fiche de securité'!E37="E")),TRUE,FALSE)</f>
        <v>0</v>
      </c>
      <c r="E33" s="26" t="s">
        <v>66</v>
      </c>
      <c r="F33" s="26" t="s">
        <v>66</v>
      </c>
      <c r="G33" s="15">
        <f>IF($F$4="OUI",IF('Fiche de securité'!F$35="Nage",6,IF('Fiche de securité'!F$35="Apnée",10,IF('Fiche de securité'!E37="P",12,IF('Fiche de securité'!E37="E",6,0)))),IF(ISBLANK('Fiche de securité'!B37),0,20))</f>
        <v>0</v>
      </c>
      <c r="H33" s="15">
        <f>IF($K33=10,0,IF(NOT(OR(ISBLANK('Fiche de securité'!N37),'Fiche de securité'!N37="NON")),4,0))</f>
        <v>0</v>
      </c>
      <c r="I33" s="15">
        <f>IF($K33=10,0,IF(NOT(OR(ISBLANK('Fiche de securité'!O37),'Fiche de securité'!O37="NON")),4,0))</f>
        <v>0</v>
      </c>
      <c r="J33" s="15">
        <f>IF($K33=10,0,IF(NOT(OR(ISBLANK('Fiche de securité'!P37),'Fiche de securité'!P37="NON")),4,0))</f>
        <v>0</v>
      </c>
      <c r="K33" s="15">
        <f>IF(AND(NOT(ISBLANK('Fiche de securité'!P37)),'Fiche de securité'!P37="oui",NOT(ISBLANK('Fiche de securité'!O37)),NOT(ISBLANK('Fiche de securité'!N37))),10,0)</f>
        <v>0</v>
      </c>
      <c r="L33" s="15">
        <f>IF(F33="OUI",0,IF(AND(NOT(ISBLANK('Fiche de securité'!Q37)),'Fiche de securité'!Q37="LOCATION BLOC"),_xlfn.XLOOKUP('Fiche de securité'!R37,Listes!F:F,Listes!G:G),0))</f>
        <v>0</v>
      </c>
      <c r="M33" s="15">
        <f>IF(F33="OUI",0,IF(AND(NOT(ISBLANK('Fiche de securité'!Q37)),OR('Fiche de securité'!Q37="1 GONFLAGE",'Fiche de securité'!Q37="2 GONFLAGES")),IF('Fiche de securité'!Q37="2 GONFLAGES",2,1)*_xlfn.XLOOKUP('Fiche de securité'!R37,Listes!F:F,Listes!H:H),0))</f>
        <v>0</v>
      </c>
      <c r="N33" s="12"/>
      <c r="O33" s="12">
        <f>SUM(A33:N33)</f>
        <v>0</v>
      </c>
    </row>
    <row r="34" spans="1:15" ht="15.75" x14ac:dyDescent="0.25">
      <c r="A34" s="3" t="str">
        <f>IF(ISBLANK('Fiche de securité'!B38),"",'Fiche de securité'!B38)</f>
        <v/>
      </c>
      <c r="B34" s="3" t="str">
        <f>IF(ISBLANK('Fiche de securité'!C38),"",'Fiche de securité'!C38)</f>
        <v/>
      </c>
      <c r="C34" s="3" t="b">
        <f>IF(OR('Fiche de securité'!D38="E1",'Fiche de securité'!D38="E2",'Fiche de securité'!D38="E3",'Fiche de securité'!D38="E4"),TRUE,FALSE)</f>
        <v>0</v>
      </c>
      <c r="D34" s="3" t="b">
        <f>IF(AND(COUNTIF('Fiche de securité'!E$23:E$27,"E")=0,OR('Fiche de securité'!D38="PA40",'Fiche de securité'!D38="PA60",'Fiche de securité'!E38="E")),TRUE,FALSE)</f>
        <v>0</v>
      </c>
      <c r="E34" s="26" t="s">
        <v>66</v>
      </c>
      <c r="F34" s="26" t="s">
        <v>66</v>
      </c>
      <c r="G34" s="15">
        <f>IF($F$4="OUI",IF('Fiche de securité'!F$35="Nage",6,IF('Fiche de securité'!F$35="Apnée",10,IF('Fiche de securité'!E38="P",12,IF('Fiche de securité'!E38="E",6,0)))),IF(ISBLANK('Fiche de securité'!B38),0,20))</f>
        <v>0</v>
      </c>
      <c r="H34" s="15">
        <f>IF($K34=10,0,IF(NOT(OR(ISBLANK('Fiche de securité'!N38),'Fiche de securité'!N38="NON")),4,0))</f>
        <v>0</v>
      </c>
      <c r="I34" s="15">
        <f>IF($K34=10,0,IF(NOT(OR(ISBLANK('Fiche de securité'!O38),'Fiche de securité'!O38="NON")),4,0))</f>
        <v>0</v>
      </c>
      <c r="J34" s="15">
        <f>IF($K34=10,0,IF(NOT(OR(ISBLANK('Fiche de securité'!P38),'Fiche de securité'!P38="NON")),4,0))</f>
        <v>0</v>
      </c>
      <c r="K34" s="15">
        <f>IF(AND(NOT(ISBLANK('Fiche de securité'!P38)),'Fiche de securité'!P38="oui",NOT(ISBLANK('Fiche de securité'!O38)),NOT(ISBLANK('Fiche de securité'!N38))),10,0)</f>
        <v>0</v>
      </c>
      <c r="L34" s="15">
        <f>IF(F34="OUI",0,IF(AND(NOT(ISBLANK('Fiche de securité'!Q38)),'Fiche de securité'!Q38="LOCATION BLOC"),_xlfn.XLOOKUP('Fiche de securité'!R38,Listes!F:F,Listes!G:G),0))</f>
        <v>0</v>
      </c>
      <c r="M34" s="15">
        <f>IF(F34="OUI",0,IF(AND(NOT(ISBLANK('Fiche de securité'!Q38)),OR('Fiche de securité'!Q38="1 GONFLAGE",'Fiche de securité'!Q38="2 GONFLAGES")),IF('Fiche de securité'!Q38="2 GONFLAGES",2,1)*_xlfn.XLOOKUP('Fiche de securité'!R38,Listes!F:F,Listes!H:H),0))</f>
        <v>0</v>
      </c>
      <c r="N34" s="12"/>
      <c r="O34" s="12">
        <f>SUM(A34:N34)</f>
        <v>0</v>
      </c>
    </row>
    <row r="35" spans="1:15" ht="15.75" x14ac:dyDescent="0.25">
      <c r="A35" s="3" t="str">
        <f>IF(ISBLANK('Fiche de securité'!B39),"",'Fiche de securité'!B39)</f>
        <v/>
      </c>
      <c r="B35" s="3" t="str">
        <f>IF(ISBLANK('Fiche de securité'!C39),"",'Fiche de securité'!C39)</f>
        <v/>
      </c>
      <c r="C35" s="3" t="b">
        <f>IF(OR('Fiche de securité'!D39="E1",'Fiche de securité'!D39="E2",'Fiche de securité'!D39="E3",'Fiche de securité'!D39="E4"),TRUE,FALSE)</f>
        <v>0</v>
      </c>
      <c r="D35" s="3" t="b">
        <f>IF(AND(COUNTIF('Fiche de securité'!E$23:E$27,"E")=0,OR('Fiche de securité'!D39="PA40",'Fiche de securité'!D39="PA60",'Fiche de securité'!E39="E")),TRUE,FALSE)</f>
        <v>0</v>
      </c>
      <c r="E35" s="26" t="s">
        <v>66</v>
      </c>
      <c r="F35" s="26" t="s">
        <v>66</v>
      </c>
      <c r="G35" s="15">
        <f>IF($F$4="OUI",IF('Fiche de securité'!F$35="Nage",6,IF('Fiche de securité'!F$35="Apnée",10,IF('Fiche de securité'!E39="P",12,IF('Fiche de securité'!E39="E",6,0)))),IF(ISBLANK('Fiche de securité'!B39),0,20))</f>
        <v>0</v>
      </c>
      <c r="H35" s="15">
        <f>IF($K35=10,0,IF(NOT(OR(ISBLANK('Fiche de securité'!N39),'Fiche de securité'!N39="NON")),4,0))</f>
        <v>0</v>
      </c>
      <c r="I35" s="15">
        <f>IF($K35=10,0,IF(NOT(OR(ISBLANK('Fiche de securité'!O39),'Fiche de securité'!O39="NON")),4,0))</f>
        <v>0</v>
      </c>
      <c r="J35" s="15">
        <f>IF($K35=10,0,IF(NOT(OR(ISBLANK('Fiche de securité'!P39),'Fiche de securité'!P39="NON")),4,0))</f>
        <v>0</v>
      </c>
      <c r="K35" s="15">
        <f>IF(AND(NOT(ISBLANK('Fiche de securité'!P39)),'Fiche de securité'!P39="oui",NOT(ISBLANK('Fiche de securité'!O39)),NOT(ISBLANK('Fiche de securité'!N39))),10,0)</f>
        <v>0</v>
      </c>
      <c r="L35" s="15">
        <f>IF(F35="OUI",0,IF(AND(NOT(ISBLANK('Fiche de securité'!Q39)),'Fiche de securité'!Q39="LOCATION BLOC"),_xlfn.XLOOKUP('Fiche de securité'!R39,Listes!F:F,Listes!G:G),0))</f>
        <v>0</v>
      </c>
      <c r="M35" s="15">
        <f>IF(F35="OUI",0,IF(AND(NOT(ISBLANK('Fiche de securité'!Q39)),OR('Fiche de securité'!Q39="1 GONFLAGE",'Fiche de securité'!Q39="2 GONFLAGES")),IF('Fiche de securité'!Q39="2 GONFLAGES",2,1)*_xlfn.XLOOKUP('Fiche de securité'!R39,Listes!F:F,Listes!H:H),0))</f>
        <v>0</v>
      </c>
      <c r="N35" s="12"/>
      <c r="O35" s="12">
        <f>SUM(A35:N35)</f>
        <v>0</v>
      </c>
    </row>
    <row r="36" spans="1:15" ht="5.25" customHeight="1" x14ac:dyDescent="0.25">
      <c r="A36" s="17" t="str">
        <f>IF(ISBLANK('Fiche de securité'!B28),"",'Fiche de securité'!B28)</f>
        <v/>
      </c>
      <c r="B36" s="17" t="str">
        <f>IF(ISBLANK('Fiche de securité'!C28),"",'Fiche de securité'!C28)</f>
        <v/>
      </c>
      <c r="C36" s="17"/>
      <c r="D36" s="17"/>
      <c r="E36" s="17"/>
      <c r="F36" s="17"/>
      <c r="G36" s="17"/>
      <c r="H36" s="18"/>
      <c r="I36" s="18"/>
      <c r="J36" s="18"/>
      <c r="K36" s="18"/>
      <c r="L36" s="22"/>
      <c r="M36" s="22"/>
      <c r="N36" s="23"/>
      <c r="O36" s="23"/>
    </row>
    <row r="37" spans="1:15" x14ac:dyDescent="0.25">
      <c r="A37" s="12" t="s">
        <v>60</v>
      </c>
      <c r="B37" s="12" t="str">
        <f>C4</f>
        <v/>
      </c>
      <c r="C37" s="12"/>
      <c r="D37" s="12"/>
      <c r="E37" s="12"/>
      <c r="F37" s="12"/>
      <c r="G37" s="99">
        <f>SUM(G7:G36)</f>
        <v>0</v>
      </c>
      <c r="H37" s="99">
        <f t="shared" ref="H37:O37" si="0">SUM(H7:H36)</f>
        <v>0</v>
      </c>
      <c r="I37" s="99">
        <f t="shared" si="0"/>
        <v>0</v>
      </c>
      <c r="J37" s="99">
        <f t="shared" si="0"/>
        <v>0</v>
      </c>
      <c r="K37" s="99">
        <f t="shared" si="0"/>
        <v>0</v>
      </c>
      <c r="L37" s="99">
        <f t="shared" si="0"/>
        <v>0</v>
      </c>
      <c r="M37" s="99">
        <f t="shared" si="0"/>
        <v>0</v>
      </c>
      <c r="N37" s="12">
        <f t="shared" si="0"/>
        <v>0</v>
      </c>
      <c r="O37" s="12">
        <f t="shared" si="0"/>
        <v>0</v>
      </c>
    </row>
  </sheetData>
  <mergeCells count="6">
    <mergeCell ref="I4:J4"/>
    <mergeCell ref="G4:H4"/>
    <mergeCell ref="A1:N1"/>
    <mergeCell ref="I3:J3"/>
    <mergeCell ref="G3:H3"/>
    <mergeCell ref="C4:E4"/>
  </mergeCells>
  <dataValidations count="1">
    <dataValidation type="list" allowBlank="1" showInputMessage="1" showErrorMessage="1" sqref="F4 E25:F29 E7:F11 E13:F17 E19:F23 E31:F35" xr:uid="{FE9D5344-C90B-4183-8277-C259AE48FF43}">
      <formula1>"OUI,NON"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B174-A638-4A95-BDF2-7FC9D9C4D134}">
  <dimension ref="A1:I41"/>
  <sheetViews>
    <sheetView workbookViewId="0">
      <selection activeCell="F5" sqref="F5"/>
    </sheetView>
  </sheetViews>
  <sheetFormatPr defaultColWidth="11.42578125" defaultRowHeight="15" x14ac:dyDescent="0.25"/>
  <cols>
    <col min="1" max="2" width="20.7109375" customWidth="1"/>
    <col min="3" max="5" width="11.28515625" customWidth="1"/>
    <col min="6" max="6" width="29.85546875" bestFit="1" customWidth="1"/>
    <col min="7" max="7" width="11.28515625" customWidth="1"/>
    <col min="8" max="8" width="9.140625" customWidth="1"/>
    <col min="9" max="9" width="15.28515625" customWidth="1"/>
  </cols>
  <sheetData>
    <row r="1" spans="1:9" ht="31.5" customHeight="1" x14ac:dyDescent="0.25">
      <c r="A1" s="144" t="s">
        <v>41</v>
      </c>
      <c r="B1" s="144"/>
      <c r="C1" s="144"/>
      <c r="D1" s="144"/>
      <c r="E1" s="144"/>
      <c r="F1" s="144"/>
      <c r="G1" s="144"/>
      <c r="H1" s="144"/>
      <c r="I1" s="144"/>
    </row>
    <row r="2" spans="1:9" ht="15.75" x14ac:dyDescent="0.25">
      <c r="A2" s="98" t="s">
        <v>40</v>
      </c>
      <c r="B2" s="12" t="str">
        <f>IF(ISBLANK('Fiche de securité'!C4),"",'Fiche de securité'!C4)</f>
        <v/>
      </c>
      <c r="C2" s="98" t="s">
        <v>8</v>
      </c>
      <c r="D2" s="149" t="str">
        <f>IF(ISBLANK('Fiche de securité'!C6),"",'Fiche de securité'!C6)</f>
        <v/>
      </c>
      <c r="E2" s="149"/>
      <c r="F2" s="99" t="str">
        <f>IF(ISBLANK('Fiche de securité'!G6),"",'Fiche de securité'!G6)</f>
        <v/>
      </c>
      <c r="G2" s="98" t="s">
        <v>72</v>
      </c>
      <c r="H2" s="150"/>
      <c r="I2" s="150"/>
    </row>
    <row r="3" spans="1:9" ht="9" customHeight="1" x14ac:dyDescent="0.25">
      <c r="A3" s="144"/>
      <c r="B3" s="144"/>
      <c r="C3" s="144"/>
      <c r="D3" s="144"/>
      <c r="E3" s="144"/>
    </row>
    <row r="4" spans="1:9" ht="34.5" customHeight="1" x14ac:dyDescent="0.25">
      <c r="A4" s="13" t="s">
        <v>0</v>
      </c>
      <c r="B4" s="13" t="s">
        <v>1</v>
      </c>
      <c r="C4" s="14" t="s">
        <v>36</v>
      </c>
      <c r="D4" s="14" t="s">
        <v>35</v>
      </c>
      <c r="E4" s="14" t="s">
        <v>37</v>
      </c>
      <c r="F4" s="14" t="s">
        <v>70</v>
      </c>
      <c r="G4" s="14" t="s">
        <v>57</v>
      </c>
      <c r="H4" s="14" t="s">
        <v>68</v>
      </c>
      <c r="I4" s="14" t="s">
        <v>42</v>
      </c>
    </row>
    <row r="5" spans="1:9" ht="13.5" customHeight="1" x14ac:dyDescent="0.25">
      <c r="A5" s="3" t="str">
        <f>UPPER(IF(ISBLANK('Fiche de securité'!B11),"",'Fiche de securité'!B11))</f>
        <v/>
      </c>
      <c r="B5" s="3" t="str">
        <f>UPPER(IF(ISBLANK('Fiche de securité'!C11),"",'Fiche de securité'!C11))</f>
        <v/>
      </c>
      <c r="C5" s="19" t="str">
        <f>IF(OR(ISBLANK('Fiche de securité'!N11),'Fiche de securité'!N11="NON"),"",'Fiche de securité'!N11)</f>
        <v/>
      </c>
      <c r="D5" s="19" t="str">
        <f>IF(OR(ISBLANK('Fiche de securité'!O11),'Fiche de securité'!O11="NON"),"",'Fiche de securité'!O11)</f>
        <v/>
      </c>
      <c r="E5" s="19" t="str">
        <f>IF(OR(ISBLANK('Fiche de securité'!P11),'Fiche de securité'!P11="NON"),"",'Fiche de securité'!P11)</f>
        <v/>
      </c>
      <c r="F5" s="19" t="str">
        <f>IF(OR(ISBLANK('Fiche de securité'!Q11),Q12="NON"),"",'Fiche de securité'!Q11)</f>
        <v/>
      </c>
      <c r="G5" s="19" t="str">
        <f>IF(OR(ISBLANK('Fiche de securité'!R11),'Fiche de securité'!R11="NON"),"",'Fiche de securité'!R11)</f>
        <v/>
      </c>
      <c r="H5" s="19" t="str">
        <f>IF(OR(ISBLANK('Fiche de securité'!S11),'Fiche de securité'!S11="NON"),"",'Fiche de securité'!S11)</f>
        <v/>
      </c>
      <c r="I5" s="19" t="str">
        <f>IF(ISBLANK('Fiche de securité'!T11),"",'Fiche de securité'!T11)</f>
        <v/>
      </c>
    </row>
    <row r="6" spans="1:9" ht="13.5" customHeight="1" x14ac:dyDescent="0.25">
      <c r="A6" s="3" t="str">
        <f>UPPER(IF(ISBLANK('Fiche de securité'!B12),"",'Fiche de securité'!B12))</f>
        <v/>
      </c>
      <c r="B6" s="3" t="str">
        <f>UPPER(IF(ISBLANK('Fiche de securité'!C12),"",'Fiche de securité'!C12))</f>
        <v/>
      </c>
      <c r="C6" s="19" t="str">
        <f>IF(OR(ISBLANK('Fiche de securité'!N12),'Fiche de securité'!N12="NON"),"",'Fiche de securité'!N12)</f>
        <v/>
      </c>
      <c r="D6" s="19" t="str">
        <f>IF(OR(ISBLANK('Fiche de securité'!O12),'Fiche de securité'!O12="NON"),"",'Fiche de securité'!O12)</f>
        <v/>
      </c>
      <c r="E6" s="19" t="str">
        <f>IF(OR(ISBLANK('Fiche de securité'!P12),'Fiche de securité'!P12="NON"),"",'Fiche de securité'!P12)</f>
        <v/>
      </c>
      <c r="F6" s="19" t="str">
        <f>IF(OR(ISBLANK('Fiche de securité'!Q12),Q13="NON"),"",'Fiche de securité'!Q12)</f>
        <v/>
      </c>
      <c r="G6" s="19" t="str">
        <f>IF(OR(ISBLANK('Fiche de securité'!R12),'Fiche de securité'!R12="NON"),"",'Fiche de securité'!R12)</f>
        <v/>
      </c>
      <c r="H6" s="19" t="str">
        <f>IF(OR(ISBLANK('Fiche de securité'!S12),'Fiche de securité'!S12="NON"),"",'Fiche de securité'!S12)</f>
        <v/>
      </c>
      <c r="I6" s="19" t="str">
        <f>IF(ISBLANK('Fiche de securité'!T12),"",'Fiche de securité'!T12)</f>
        <v/>
      </c>
    </row>
    <row r="7" spans="1:9" ht="13.5" customHeight="1" x14ac:dyDescent="0.25">
      <c r="A7" s="3" t="str">
        <f>UPPER(IF(ISBLANK('Fiche de securité'!B13),"",'Fiche de securité'!B13))</f>
        <v/>
      </c>
      <c r="B7" s="3" t="str">
        <f>UPPER(IF(ISBLANK('Fiche de securité'!C13),"",'Fiche de securité'!C13))</f>
        <v/>
      </c>
      <c r="C7" s="19" t="str">
        <f>IF(OR(ISBLANK('Fiche de securité'!N13),'Fiche de securité'!N13="NON"),"",'Fiche de securité'!N13)</f>
        <v/>
      </c>
      <c r="D7" s="19" t="str">
        <f>IF(OR(ISBLANK('Fiche de securité'!O13),'Fiche de securité'!O13="NON"),"",'Fiche de securité'!O13)</f>
        <v/>
      </c>
      <c r="E7" s="19" t="str">
        <f>IF(OR(ISBLANK('Fiche de securité'!P13),'Fiche de securité'!P13="NON"),"",'Fiche de securité'!P13)</f>
        <v/>
      </c>
      <c r="F7" s="19" t="str">
        <f>IF(OR(ISBLANK('Fiche de securité'!Q13),Q14="NON"),"",'Fiche de securité'!Q13)</f>
        <v/>
      </c>
      <c r="G7" s="19" t="str">
        <f>IF(OR(ISBLANK('Fiche de securité'!R13),'Fiche de securité'!R13="NON"),"",'Fiche de securité'!R13)</f>
        <v/>
      </c>
      <c r="H7" s="19" t="str">
        <f>IF(OR(ISBLANK('Fiche de securité'!S13),'Fiche de securité'!S13="NON"),"",'Fiche de securité'!S13)</f>
        <v/>
      </c>
      <c r="I7" s="19" t="str">
        <f>IF(ISBLANK('Fiche de securité'!T13),"",'Fiche de securité'!T13)</f>
        <v/>
      </c>
    </row>
    <row r="8" spans="1:9" ht="13.5" customHeight="1" x14ac:dyDescent="0.25">
      <c r="A8" s="3" t="str">
        <f>UPPER(IF(ISBLANK('Fiche de securité'!B14),"",'Fiche de securité'!B14))</f>
        <v/>
      </c>
      <c r="B8" s="3" t="str">
        <f>UPPER(IF(ISBLANK('Fiche de securité'!C14),"",'Fiche de securité'!C14))</f>
        <v/>
      </c>
      <c r="C8" s="19" t="str">
        <f>IF(OR(ISBLANK('Fiche de securité'!N14),'Fiche de securité'!N14="NON"),"",'Fiche de securité'!N14)</f>
        <v/>
      </c>
      <c r="D8" s="19" t="str">
        <f>IF(OR(ISBLANK('Fiche de securité'!O14),'Fiche de securité'!O14="NON"),"",'Fiche de securité'!O14)</f>
        <v/>
      </c>
      <c r="E8" s="19" t="str">
        <f>IF(OR(ISBLANK('Fiche de securité'!P14),'Fiche de securité'!P14="NON"),"",'Fiche de securité'!P14)</f>
        <v/>
      </c>
      <c r="F8" s="19" t="str">
        <f>IF(OR(ISBLANK('Fiche de securité'!Q14),Q15="NON"),"",'Fiche de securité'!Q14)</f>
        <v/>
      </c>
      <c r="G8" s="19" t="str">
        <f>IF(OR(ISBLANK('Fiche de securité'!R14),'Fiche de securité'!R14="NON"),"",'Fiche de securité'!R14)</f>
        <v/>
      </c>
      <c r="H8" s="19" t="str">
        <f>IF(OR(ISBLANK('Fiche de securité'!S14),'Fiche de securité'!S14="NON"),"",'Fiche de securité'!S14)</f>
        <v/>
      </c>
      <c r="I8" s="19" t="str">
        <f>IF(ISBLANK('Fiche de securité'!T14),"",'Fiche de securité'!T14)</f>
        <v/>
      </c>
    </row>
    <row r="9" spans="1:9" ht="13.5" customHeight="1" x14ac:dyDescent="0.25">
      <c r="A9" s="3" t="str">
        <f>UPPER(IF(ISBLANK('Fiche de securité'!B15),"",'Fiche de securité'!B15))</f>
        <v/>
      </c>
      <c r="B9" s="3" t="str">
        <f>UPPER(IF(ISBLANK('Fiche de securité'!C15),"",'Fiche de securité'!C15))</f>
        <v/>
      </c>
      <c r="C9" s="19" t="str">
        <f>IF(OR(ISBLANK('Fiche de securité'!N15),'Fiche de securité'!N15="NON"),"",'Fiche de securité'!N15)</f>
        <v/>
      </c>
      <c r="D9" s="19" t="str">
        <f>IF(OR(ISBLANK('Fiche de securité'!O15),'Fiche de securité'!O15="NON"),"",'Fiche de securité'!O15)</f>
        <v/>
      </c>
      <c r="E9" s="19" t="str">
        <f>IF(OR(ISBLANK('Fiche de securité'!P15),'Fiche de securité'!P15="NON"),"",'Fiche de securité'!P15)</f>
        <v/>
      </c>
      <c r="F9" s="19" t="str">
        <f>IF(OR(ISBLANK('Fiche de securité'!Q15),Q16="NON"),"",'Fiche de securité'!Q15)</f>
        <v/>
      </c>
      <c r="G9" s="19" t="str">
        <f>IF(OR(ISBLANK('Fiche de securité'!R15),'Fiche de securité'!R15="NON"),"",'Fiche de securité'!R15)</f>
        <v/>
      </c>
      <c r="H9" s="19" t="str">
        <f>IF(OR(ISBLANK('Fiche de securité'!S15),'Fiche de securité'!S15="NON"),"",'Fiche de securité'!S15)</f>
        <v/>
      </c>
      <c r="I9" s="19" t="str">
        <f>IF(ISBLANK('Fiche de securité'!T15),"",'Fiche de securité'!T15)</f>
        <v/>
      </c>
    </row>
    <row r="10" spans="1:9" ht="3" customHeight="1" x14ac:dyDescent="0.25">
      <c r="A10" s="17" t="str">
        <f>IF(ISBLANK('Fiche de securité'!B16),"",'Fiche de securité'!B16)</f>
        <v/>
      </c>
      <c r="B10" s="17" t="str">
        <f>IF(ISBLANK('Fiche de securité'!C16),"",'Fiche de securité'!C16)</f>
        <v/>
      </c>
      <c r="C10" s="20" t="str">
        <f>IF(ISBLANK('Fiche de securité'!N16),"",'Fiche de securité'!N16)</f>
        <v/>
      </c>
      <c r="D10" s="20" t="str">
        <f>IF(ISBLANK('Fiche de securité'!O16),"",'Fiche de securité'!O16)</f>
        <v/>
      </c>
      <c r="E10" s="20" t="str">
        <f>IF(ISBLANK('Fiche de securité'!P16),"",'Fiche de securité'!P16)</f>
        <v/>
      </c>
      <c r="F10" s="18" t="str">
        <f>IF(ISBLANK('Fiche de securité'!Q16),"",'Fiche de securité'!Q16)</f>
        <v/>
      </c>
      <c r="G10" s="20" t="str">
        <f>IF(ISBLANK('Fiche de securité'!R16),"",'Fiche de securité'!R16)</f>
        <v/>
      </c>
      <c r="H10" s="20"/>
      <c r="I10" s="18" t="str">
        <f>IF(ISBLANK('Fiche de securité'!U16),"",'Fiche de securité'!U16)</f>
        <v/>
      </c>
    </row>
    <row r="11" spans="1:9" ht="13.5" customHeight="1" x14ac:dyDescent="0.25">
      <c r="A11" s="3" t="str">
        <f>UPPER(IF(ISBLANK('Fiche de securité'!B17),"",'Fiche de securité'!B17))</f>
        <v/>
      </c>
      <c r="B11" s="3" t="str">
        <f>UPPER(IF(ISBLANK('Fiche de securité'!C17),"",'Fiche de securité'!C17))</f>
        <v/>
      </c>
      <c r="C11" s="19" t="str">
        <f>IF(OR(ISBLANK('Fiche de securité'!N17),'Fiche de securité'!N17="NON"),"",'Fiche de securité'!N17)</f>
        <v/>
      </c>
      <c r="D11" s="19" t="str">
        <f>IF(OR(ISBLANK('Fiche de securité'!O17),'Fiche de securité'!O17="NON"),"",'Fiche de securité'!O17)</f>
        <v/>
      </c>
      <c r="E11" s="19" t="str">
        <f>IF(OR(ISBLANK('Fiche de securité'!P17),'Fiche de securité'!P17="NON"),"",'Fiche de securité'!P17)</f>
        <v/>
      </c>
      <c r="F11" s="19" t="str">
        <f>IF(OR(ISBLANK('Fiche de securité'!Q17),Q18="NON"),"",'Fiche de securité'!Q17)</f>
        <v/>
      </c>
      <c r="G11" s="19" t="str">
        <f>IF(OR(ISBLANK('Fiche de securité'!R17),'Fiche de securité'!R17="NON"),"",'Fiche de securité'!R17)</f>
        <v/>
      </c>
      <c r="H11" s="19" t="str">
        <f>IF(OR(ISBLANK('Fiche de securité'!S17),'Fiche de securité'!S17="NON"),"",'Fiche de securité'!S17)</f>
        <v/>
      </c>
      <c r="I11" s="19" t="str">
        <f>IF(ISBLANK('Fiche de securité'!T17),"",'Fiche de securité'!T17)</f>
        <v/>
      </c>
    </row>
    <row r="12" spans="1:9" ht="13.5" customHeight="1" x14ac:dyDescent="0.25">
      <c r="A12" s="3" t="str">
        <f>UPPER(IF(ISBLANK('Fiche de securité'!B18),"",'Fiche de securité'!B18))</f>
        <v/>
      </c>
      <c r="B12" s="3" t="str">
        <f>UPPER(IF(ISBLANK('Fiche de securité'!C18),"",'Fiche de securité'!C18))</f>
        <v/>
      </c>
      <c r="C12" s="19" t="str">
        <f>IF(OR(ISBLANK('Fiche de securité'!N18),'Fiche de securité'!N18="NON"),"",'Fiche de securité'!N18)</f>
        <v/>
      </c>
      <c r="D12" s="19" t="str">
        <f>IF(OR(ISBLANK('Fiche de securité'!O18),'Fiche de securité'!O18="NON"),"",'Fiche de securité'!O18)</f>
        <v/>
      </c>
      <c r="E12" s="19" t="str">
        <f>IF(OR(ISBLANK('Fiche de securité'!P18),'Fiche de securité'!P18="NON"),"",'Fiche de securité'!P18)</f>
        <v/>
      </c>
      <c r="F12" s="19" t="str">
        <f>IF(OR(ISBLANK('Fiche de securité'!Q18),Q19="NON"),"",'Fiche de securité'!Q18)</f>
        <v/>
      </c>
      <c r="G12" s="19" t="str">
        <f>IF(OR(ISBLANK('Fiche de securité'!R18),'Fiche de securité'!R18="NON"),"",'Fiche de securité'!R18)</f>
        <v/>
      </c>
      <c r="H12" s="19" t="str">
        <f>IF(OR(ISBLANK('Fiche de securité'!S18),'Fiche de securité'!S18="NON"),"",'Fiche de securité'!S18)</f>
        <v/>
      </c>
      <c r="I12" s="19" t="str">
        <f>IF(ISBLANK('Fiche de securité'!T18),"",'Fiche de securité'!T18)</f>
        <v/>
      </c>
    </row>
    <row r="13" spans="1:9" ht="13.5" customHeight="1" x14ac:dyDescent="0.25">
      <c r="A13" s="3" t="str">
        <f>UPPER(IF(ISBLANK('Fiche de securité'!B19),"",'Fiche de securité'!B19))</f>
        <v/>
      </c>
      <c r="B13" s="3" t="str">
        <f>UPPER(IF(ISBLANK('Fiche de securité'!C19),"",'Fiche de securité'!C19))</f>
        <v/>
      </c>
      <c r="C13" s="19" t="str">
        <f>IF(OR(ISBLANK('Fiche de securité'!N19),'Fiche de securité'!N19="NON"),"",'Fiche de securité'!N19)</f>
        <v/>
      </c>
      <c r="D13" s="19" t="str">
        <f>IF(OR(ISBLANK('Fiche de securité'!O19),'Fiche de securité'!O19="NON"),"",'Fiche de securité'!O19)</f>
        <v/>
      </c>
      <c r="E13" s="19" t="str">
        <f>IF(OR(ISBLANK('Fiche de securité'!P19),'Fiche de securité'!P19="NON"),"",'Fiche de securité'!P19)</f>
        <v/>
      </c>
      <c r="F13" s="19" t="str">
        <f>IF(OR(ISBLANK('Fiche de securité'!Q19),Q20="NON"),"",'Fiche de securité'!Q19)</f>
        <v/>
      </c>
      <c r="G13" s="19" t="str">
        <f>IF(OR(ISBLANK('Fiche de securité'!R19),'Fiche de securité'!R19="NON"),"",'Fiche de securité'!R19)</f>
        <v/>
      </c>
      <c r="H13" s="19" t="str">
        <f>IF(OR(ISBLANK('Fiche de securité'!S19),'Fiche de securité'!S19="NON"),"",'Fiche de securité'!S19)</f>
        <v/>
      </c>
      <c r="I13" s="19" t="str">
        <f>IF(ISBLANK('Fiche de securité'!T19),"",'Fiche de securité'!T19)</f>
        <v/>
      </c>
    </row>
    <row r="14" spans="1:9" ht="13.5" customHeight="1" x14ac:dyDescent="0.25">
      <c r="A14" s="3" t="str">
        <f>UPPER(IF(ISBLANK('Fiche de securité'!B20),"",'Fiche de securité'!B20))</f>
        <v/>
      </c>
      <c r="B14" s="3" t="str">
        <f>UPPER(IF(ISBLANK('Fiche de securité'!C20),"",'Fiche de securité'!C20))</f>
        <v/>
      </c>
      <c r="C14" s="19" t="str">
        <f>IF(OR(ISBLANK('Fiche de securité'!N20),'Fiche de securité'!N20="NON"),"",'Fiche de securité'!N20)</f>
        <v/>
      </c>
      <c r="D14" s="19" t="str">
        <f>IF(OR(ISBLANK('Fiche de securité'!O20),'Fiche de securité'!O20="NON"),"",'Fiche de securité'!O20)</f>
        <v/>
      </c>
      <c r="E14" s="19" t="str">
        <f>IF(OR(ISBLANK('Fiche de securité'!P20),'Fiche de securité'!P20="NON"),"",'Fiche de securité'!P20)</f>
        <v/>
      </c>
      <c r="F14" s="19" t="str">
        <f>IF(OR(ISBLANK('Fiche de securité'!Q20),Q21="NON"),"",'Fiche de securité'!Q20)</f>
        <v/>
      </c>
      <c r="G14" s="19" t="str">
        <f>IF(OR(ISBLANK('Fiche de securité'!R20),'Fiche de securité'!R20="NON"),"",'Fiche de securité'!R20)</f>
        <v/>
      </c>
      <c r="H14" s="19" t="str">
        <f>IF(OR(ISBLANK('Fiche de securité'!S20),'Fiche de securité'!S20="NON"),"",'Fiche de securité'!S20)</f>
        <v/>
      </c>
      <c r="I14" s="19" t="str">
        <f>IF(ISBLANK('Fiche de securité'!T20),"",'Fiche de securité'!T20)</f>
        <v/>
      </c>
    </row>
    <row r="15" spans="1:9" ht="13.5" customHeight="1" x14ac:dyDescent="0.25">
      <c r="A15" s="3" t="str">
        <f>UPPER(IF(ISBLANK('Fiche de securité'!B21),"",'Fiche de securité'!B21))</f>
        <v/>
      </c>
      <c r="B15" s="3" t="str">
        <f>UPPER(IF(ISBLANK('Fiche de securité'!C21),"",'Fiche de securité'!C21))</f>
        <v/>
      </c>
      <c r="C15" s="19" t="str">
        <f>IF(OR(ISBLANK('Fiche de securité'!N21),'Fiche de securité'!N21="NON"),"",'Fiche de securité'!N21)</f>
        <v/>
      </c>
      <c r="D15" s="19" t="str">
        <f>IF(OR(ISBLANK('Fiche de securité'!O21),'Fiche de securité'!O21="NON"),"",'Fiche de securité'!O21)</f>
        <v/>
      </c>
      <c r="E15" s="19" t="str">
        <f>IF(OR(ISBLANK('Fiche de securité'!P21),'Fiche de securité'!P21="NON"),"",'Fiche de securité'!P21)</f>
        <v/>
      </c>
      <c r="F15" s="19" t="str">
        <f>IF(OR(ISBLANK('Fiche de securité'!Q21),Q22="NON"),"",'Fiche de securité'!Q21)</f>
        <v/>
      </c>
      <c r="G15" s="19" t="str">
        <f>IF(OR(ISBLANK('Fiche de securité'!R21),'Fiche de securité'!R21="NON"),"",'Fiche de securité'!R21)</f>
        <v/>
      </c>
      <c r="H15" s="19" t="str">
        <f>IF(OR(ISBLANK('Fiche de securité'!S21),'Fiche de securité'!S21="NON"),"",'Fiche de securité'!S21)</f>
        <v/>
      </c>
      <c r="I15" s="19" t="str">
        <f>IF(ISBLANK('Fiche de securité'!T21),"",'Fiche de securité'!T21)</f>
        <v/>
      </c>
    </row>
    <row r="16" spans="1:9" ht="3" customHeight="1" x14ac:dyDescent="0.25">
      <c r="A16" s="17" t="str">
        <f>IF(ISBLANK('Fiche de securité'!B22),"",'Fiche de securité'!B22)</f>
        <v/>
      </c>
      <c r="B16" s="17" t="str">
        <f>IF(ISBLANK('Fiche de securité'!C22),"",'Fiche de securité'!C22)</f>
        <v/>
      </c>
      <c r="C16" s="20" t="str">
        <f>IF(ISBLANK('Fiche de securité'!N22),"",'Fiche de securité'!N22)</f>
        <v/>
      </c>
      <c r="D16" s="20" t="str">
        <f>IF(ISBLANK('Fiche de securité'!O22),"",'Fiche de securité'!O22)</f>
        <v/>
      </c>
      <c r="E16" s="20" t="str">
        <f>IF(ISBLANK('Fiche de securité'!P22),"",'Fiche de securité'!P22)</f>
        <v/>
      </c>
      <c r="F16" s="18" t="str">
        <f>IF(ISBLANK('Fiche de securité'!Q22),"",'Fiche de securité'!Q22)</f>
        <v/>
      </c>
      <c r="G16" s="20" t="str">
        <f>IF(ISBLANK('Fiche de securité'!R22),"",'Fiche de securité'!R22)</f>
        <v/>
      </c>
      <c r="H16" s="20"/>
      <c r="I16" s="18" t="str">
        <f>IF(ISBLANK('Fiche de securité'!U22),"",'Fiche de securité'!U22)</f>
        <v/>
      </c>
    </row>
    <row r="17" spans="1:9" ht="13.5" customHeight="1" x14ac:dyDescent="0.25">
      <c r="A17" s="3" t="str">
        <f>UPPER(IF(ISBLANK('Fiche de securité'!B23),"",'Fiche de securité'!B23))</f>
        <v/>
      </c>
      <c r="B17" s="3" t="str">
        <f>UPPER(IF(ISBLANK('Fiche de securité'!C23),"",'Fiche de securité'!C23))</f>
        <v/>
      </c>
      <c r="C17" s="19" t="str">
        <f>IF(OR(ISBLANK('Fiche de securité'!N23),'Fiche de securité'!N23="NON"),"",'Fiche de securité'!N23)</f>
        <v/>
      </c>
      <c r="D17" s="19" t="str">
        <f>IF(OR(ISBLANK('Fiche de securité'!O23),'Fiche de securité'!O23="NON"),"",'Fiche de securité'!O23)</f>
        <v/>
      </c>
      <c r="E17" s="19" t="str">
        <f>IF(OR(ISBLANK('Fiche de securité'!P23),'Fiche de securité'!P23="NON"),"",'Fiche de securité'!P23)</f>
        <v/>
      </c>
      <c r="F17" s="19" t="str">
        <f>IF(OR(ISBLANK('Fiche de securité'!Q23),Q24="NON"),"",'Fiche de securité'!Q23)</f>
        <v/>
      </c>
      <c r="G17" s="19" t="str">
        <f>IF(OR(ISBLANK('Fiche de securité'!R23),'Fiche de securité'!R23="NON"),"",'Fiche de securité'!R23)</f>
        <v/>
      </c>
      <c r="H17" s="19" t="str">
        <f>IF(OR(ISBLANK('Fiche de securité'!S23),'Fiche de securité'!S23="NON"),"",'Fiche de securité'!S23)</f>
        <v/>
      </c>
      <c r="I17" s="19" t="str">
        <f>IF(ISBLANK('Fiche de securité'!T23),"",'Fiche de securité'!T23)</f>
        <v/>
      </c>
    </row>
    <row r="18" spans="1:9" ht="13.5" customHeight="1" x14ac:dyDescent="0.25">
      <c r="A18" s="3" t="str">
        <f>UPPER(IF(ISBLANK('Fiche de securité'!B24),"",'Fiche de securité'!B24))</f>
        <v/>
      </c>
      <c r="B18" s="3" t="str">
        <f>UPPER(IF(ISBLANK('Fiche de securité'!C24),"",'Fiche de securité'!C24))</f>
        <v/>
      </c>
      <c r="C18" s="19" t="str">
        <f>IF(OR(ISBLANK('Fiche de securité'!N24),'Fiche de securité'!N24="NON"),"",'Fiche de securité'!N24)</f>
        <v/>
      </c>
      <c r="D18" s="19" t="str">
        <f>IF(OR(ISBLANK('Fiche de securité'!O24),'Fiche de securité'!O24="NON"),"",'Fiche de securité'!O24)</f>
        <v/>
      </c>
      <c r="E18" s="19" t="str">
        <f>IF(OR(ISBLANK('Fiche de securité'!P24),'Fiche de securité'!P24="NON"),"",'Fiche de securité'!P24)</f>
        <v/>
      </c>
      <c r="F18" s="19" t="str">
        <f>IF(OR(ISBLANK('Fiche de securité'!Q24),Q25="NON"),"",'Fiche de securité'!Q24)</f>
        <v/>
      </c>
      <c r="G18" s="19" t="str">
        <f>IF(OR(ISBLANK('Fiche de securité'!R24),'Fiche de securité'!R24="NON"),"",'Fiche de securité'!R24)</f>
        <v/>
      </c>
      <c r="H18" s="19" t="str">
        <f>IF(OR(ISBLANK('Fiche de securité'!S24),'Fiche de securité'!S24="NON"),"",'Fiche de securité'!S24)</f>
        <v/>
      </c>
      <c r="I18" s="19" t="str">
        <f>IF(ISBLANK('Fiche de securité'!T24),"",'Fiche de securité'!T24)</f>
        <v/>
      </c>
    </row>
    <row r="19" spans="1:9" ht="13.5" customHeight="1" x14ac:dyDescent="0.25">
      <c r="A19" s="3" t="str">
        <f>UPPER(IF(ISBLANK('Fiche de securité'!B25),"",'Fiche de securité'!B25))</f>
        <v/>
      </c>
      <c r="B19" s="3" t="str">
        <f>UPPER(IF(ISBLANK('Fiche de securité'!C25),"",'Fiche de securité'!C25))</f>
        <v/>
      </c>
      <c r="C19" s="19" t="str">
        <f>IF(OR(ISBLANK('Fiche de securité'!N25),'Fiche de securité'!N25="NON"),"",'Fiche de securité'!N25)</f>
        <v/>
      </c>
      <c r="D19" s="19" t="str">
        <f>IF(OR(ISBLANK('Fiche de securité'!O25),'Fiche de securité'!O25="NON"),"",'Fiche de securité'!O25)</f>
        <v/>
      </c>
      <c r="E19" s="19" t="str">
        <f>IF(OR(ISBLANK('Fiche de securité'!P25),'Fiche de securité'!P25="NON"),"",'Fiche de securité'!P25)</f>
        <v/>
      </c>
      <c r="F19" s="19" t="str">
        <f>IF(OR(ISBLANK('Fiche de securité'!Q25),Q26="NON"),"",'Fiche de securité'!Q25)</f>
        <v/>
      </c>
      <c r="G19" s="19" t="str">
        <f>IF(OR(ISBLANK('Fiche de securité'!R25),'Fiche de securité'!R25="NON"),"",'Fiche de securité'!R25)</f>
        <v/>
      </c>
      <c r="H19" s="19" t="str">
        <f>IF(OR(ISBLANK('Fiche de securité'!S25),'Fiche de securité'!S25="NON"),"",'Fiche de securité'!S25)</f>
        <v/>
      </c>
      <c r="I19" s="19" t="str">
        <f>IF(ISBLANK('Fiche de securité'!T25),"",'Fiche de securité'!T25)</f>
        <v/>
      </c>
    </row>
    <row r="20" spans="1:9" ht="13.5" customHeight="1" x14ac:dyDescent="0.25">
      <c r="A20" s="3" t="str">
        <f>UPPER(IF(ISBLANK('Fiche de securité'!B26),"",'Fiche de securité'!B26))</f>
        <v/>
      </c>
      <c r="B20" s="3" t="str">
        <f>UPPER(IF(ISBLANK('Fiche de securité'!C26),"",'Fiche de securité'!C26))</f>
        <v/>
      </c>
      <c r="C20" s="19" t="str">
        <f>IF(OR(ISBLANK('Fiche de securité'!N26),'Fiche de securité'!N26="NON"),"",'Fiche de securité'!N26)</f>
        <v/>
      </c>
      <c r="D20" s="19" t="str">
        <f>IF(OR(ISBLANK('Fiche de securité'!O26),'Fiche de securité'!O26="NON"),"",'Fiche de securité'!O26)</f>
        <v/>
      </c>
      <c r="E20" s="19" t="str">
        <f>IF(OR(ISBLANK('Fiche de securité'!P26),'Fiche de securité'!P26="NON"),"",'Fiche de securité'!P26)</f>
        <v/>
      </c>
      <c r="F20" s="19" t="str">
        <f>IF(OR(ISBLANK('Fiche de securité'!Q26),Q27="NON"),"",'Fiche de securité'!Q26)</f>
        <v/>
      </c>
      <c r="G20" s="19" t="str">
        <f>IF(OR(ISBLANK('Fiche de securité'!R26),'Fiche de securité'!R26="NON"),"",'Fiche de securité'!R26)</f>
        <v/>
      </c>
      <c r="H20" s="19" t="str">
        <f>IF(OR(ISBLANK('Fiche de securité'!S26),'Fiche de securité'!S26="NON"),"",'Fiche de securité'!S26)</f>
        <v/>
      </c>
      <c r="I20" s="19" t="str">
        <f>IF(ISBLANK('Fiche de securité'!T26),"",'Fiche de securité'!T26)</f>
        <v/>
      </c>
    </row>
    <row r="21" spans="1:9" ht="13.5" customHeight="1" x14ac:dyDescent="0.25">
      <c r="A21" s="3" t="str">
        <f>UPPER(IF(ISBLANK('Fiche de securité'!B27),"",'Fiche de securité'!B27))</f>
        <v/>
      </c>
      <c r="B21" s="3" t="str">
        <f>UPPER(IF(ISBLANK('Fiche de securité'!C27),"",'Fiche de securité'!C27))</f>
        <v/>
      </c>
      <c r="C21" s="19" t="str">
        <f>IF(OR(ISBLANK('Fiche de securité'!N27),'Fiche de securité'!N27="NON"),"",'Fiche de securité'!N27)</f>
        <v/>
      </c>
      <c r="D21" s="19" t="str">
        <f>IF(OR(ISBLANK('Fiche de securité'!O27),'Fiche de securité'!O27="NON"),"",'Fiche de securité'!O27)</f>
        <v/>
      </c>
      <c r="E21" s="19" t="str">
        <f>IF(OR(ISBLANK('Fiche de securité'!P27),'Fiche de securité'!P27="NON"),"",'Fiche de securité'!P27)</f>
        <v/>
      </c>
      <c r="F21" s="19" t="str">
        <f>IF(OR(ISBLANK('Fiche de securité'!Q27),Q28="NON"),"",'Fiche de securité'!Q27)</f>
        <v/>
      </c>
      <c r="G21" s="19" t="str">
        <f>IF(OR(ISBLANK('Fiche de securité'!R27),'Fiche de securité'!R27="NON"),"",'Fiche de securité'!R27)</f>
        <v/>
      </c>
      <c r="H21" s="19" t="str">
        <f>IF(OR(ISBLANK('Fiche de securité'!S27),'Fiche de securité'!S27="NON"),"",'Fiche de securité'!S27)</f>
        <v/>
      </c>
      <c r="I21" s="19" t="str">
        <f>IF(ISBLANK('Fiche de securité'!T27),"",'Fiche de securité'!T27)</f>
        <v/>
      </c>
    </row>
    <row r="22" spans="1:9" ht="3" customHeight="1" x14ac:dyDescent="0.25">
      <c r="A22" s="17" t="str">
        <f>IF(ISBLANK('Fiche de securité'!B28),"",'Fiche de securité'!B28)</f>
        <v/>
      </c>
      <c r="B22" s="17" t="str">
        <f>IF(ISBLANK('Fiche de securité'!C28),"",'Fiche de securité'!C28)</f>
        <v/>
      </c>
      <c r="C22" s="20" t="str">
        <f>IF(ISBLANK('Fiche de securité'!N28),"",'Fiche de securité'!N28)</f>
        <v/>
      </c>
      <c r="D22" s="20" t="str">
        <f>IF(ISBLANK('Fiche de securité'!O28),"",'Fiche de securité'!O28)</f>
        <v/>
      </c>
      <c r="E22" s="20" t="str">
        <f>IF(ISBLANK('Fiche de securité'!P28),"",'Fiche de securité'!P28)</f>
        <v/>
      </c>
      <c r="F22" s="18" t="str">
        <f>IF(ISBLANK('Fiche de securité'!Q28),"",'Fiche de securité'!Q28)</f>
        <v/>
      </c>
      <c r="G22" s="20" t="str">
        <f>IF(ISBLANK('Fiche de securité'!R28),"",'Fiche de securité'!R28)</f>
        <v/>
      </c>
      <c r="H22" s="20"/>
      <c r="I22" s="18" t="str">
        <f>IF(ISBLANK('Fiche de securité'!U28),"",'Fiche de securité'!U28)</f>
        <v/>
      </c>
    </row>
    <row r="23" spans="1:9" ht="13.5" customHeight="1" x14ac:dyDescent="0.25">
      <c r="A23" s="3" t="str">
        <f>UPPER(IF(ISBLANK('Fiche de securité'!B29),"",'Fiche de securité'!B29))</f>
        <v/>
      </c>
      <c r="B23" s="3" t="str">
        <f>UPPER(IF(ISBLANK('Fiche de securité'!C29),"",'Fiche de securité'!C29))</f>
        <v/>
      </c>
      <c r="C23" s="19" t="str">
        <f>IF(OR(ISBLANK('Fiche de securité'!N29),'Fiche de securité'!N29="NON"),"",'Fiche de securité'!N29)</f>
        <v/>
      </c>
      <c r="D23" s="19" t="str">
        <f>IF(OR(ISBLANK('Fiche de securité'!O29),'Fiche de securité'!O29="NON"),"",'Fiche de securité'!O29)</f>
        <v/>
      </c>
      <c r="E23" s="19" t="str">
        <f>IF(OR(ISBLANK('Fiche de securité'!P29),'Fiche de securité'!P29="NON"),"",'Fiche de securité'!P29)</f>
        <v/>
      </c>
      <c r="F23" s="19" t="str">
        <f>IF(OR(ISBLANK('Fiche de securité'!Q29),Q30="NON"),"",'Fiche de securité'!Q29)</f>
        <v/>
      </c>
      <c r="G23" s="19" t="str">
        <f>IF(OR(ISBLANK('Fiche de securité'!R29),'Fiche de securité'!R29="NON"),"",'Fiche de securité'!R29)</f>
        <v/>
      </c>
      <c r="H23" s="19" t="str">
        <f>IF(OR(ISBLANK('Fiche de securité'!S29),'Fiche de securité'!S29="NON"),"",'Fiche de securité'!S29)</f>
        <v/>
      </c>
      <c r="I23" s="19" t="str">
        <f>IF(ISBLANK('Fiche de securité'!T29),"",'Fiche de securité'!T29)</f>
        <v/>
      </c>
    </row>
    <row r="24" spans="1:9" ht="13.5" customHeight="1" x14ac:dyDescent="0.25">
      <c r="A24" s="3" t="str">
        <f>UPPER(IF(ISBLANK('Fiche de securité'!B30),"",'Fiche de securité'!B30))</f>
        <v/>
      </c>
      <c r="B24" s="3" t="str">
        <f>UPPER(IF(ISBLANK('Fiche de securité'!C30),"",'Fiche de securité'!C30))</f>
        <v/>
      </c>
      <c r="C24" s="19" t="str">
        <f>IF(OR(ISBLANK('Fiche de securité'!N30),'Fiche de securité'!N30="NON"),"",'Fiche de securité'!N30)</f>
        <v/>
      </c>
      <c r="D24" s="19" t="str">
        <f>IF(OR(ISBLANK('Fiche de securité'!O30),'Fiche de securité'!O30="NON"),"",'Fiche de securité'!O30)</f>
        <v/>
      </c>
      <c r="E24" s="19" t="str">
        <f>IF(OR(ISBLANK('Fiche de securité'!P30),'Fiche de securité'!P30="NON"),"",'Fiche de securité'!P30)</f>
        <v/>
      </c>
      <c r="F24" s="19" t="str">
        <f>IF(OR(ISBLANK('Fiche de securité'!Q30),Q31="NON"),"",'Fiche de securité'!Q30)</f>
        <v/>
      </c>
      <c r="G24" s="19" t="str">
        <f>IF(OR(ISBLANK('Fiche de securité'!R30),'Fiche de securité'!R30="NON"),"",'Fiche de securité'!R30)</f>
        <v/>
      </c>
      <c r="H24" s="19" t="str">
        <f>IF(OR(ISBLANK('Fiche de securité'!S30),'Fiche de securité'!S30="NON"),"",'Fiche de securité'!S30)</f>
        <v/>
      </c>
      <c r="I24" s="19" t="str">
        <f>IF(ISBLANK('Fiche de securité'!T30),"",'Fiche de securité'!T30)</f>
        <v/>
      </c>
    </row>
    <row r="25" spans="1:9" ht="13.5" customHeight="1" x14ac:dyDescent="0.25">
      <c r="A25" s="3" t="str">
        <f>UPPER(IF(ISBLANK('Fiche de securité'!B31),"",'Fiche de securité'!B31))</f>
        <v/>
      </c>
      <c r="B25" s="3" t="str">
        <f>UPPER(IF(ISBLANK('Fiche de securité'!C31),"",'Fiche de securité'!C31))</f>
        <v/>
      </c>
      <c r="C25" s="19" t="str">
        <f>IF(OR(ISBLANK('Fiche de securité'!N31),'Fiche de securité'!N31="NON"),"",'Fiche de securité'!N31)</f>
        <v/>
      </c>
      <c r="D25" s="19" t="str">
        <f>IF(OR(ISBLANK('Fiche de securité'!O31),'Fiche de securité'!O31="NON"),"",'Fiche de securité'!O31)</f>
        <v/>
      </c>
      <c r="E25" s="19" t="str">
        <f>IF(OR(ISBLANK('Fiche de securité'!P31),'Fiche de securité'!P31="NON"),"",'Fiche de securité'!P31)</f>
        <v/>
      </c>
      <c r="F25" s="19" t="str">
        <f>IF(OR(ISBLANK('Fiche de securité'!Q31),Q32="NON"),"",'Fiche de securité'!Q31)</f>
        <v/>
      </c>
      <c r="G25" s="19" t="str">
        <f>IF(OR(ISBLANK('Fiche de securité'!R31),'Fiche de securité'!R31="NON"),"",'Fiche de securité'!R31)</f>
        <v/>
      </c>
      <c r="H25" s="19" t="str">
        <f>IF(OR(ISBLANK('Fiche de securité'!S31),'Fiche de securité'!S31="NON"),"",'Fiche de securité'!S31)</f>
        <v/>
      </c>
      <c r="I25" s="19" t="str">
        <f>IF(ISBLANK('Fiche de securité'!T31),"",'Fiche de securité'!T31)</f>
        <v/>
      </c>
    </row>
    <row r="26" spans="1:9" ht="13.5" customHeight="1" x14ac:dyDescent="0.25">
      <c r="A26" s="3" t="str">
        <f>UPPER(IF(ISBLANK('Fiche de securité'!B32),"",'Fiche de securité'!B32))</f>
        <v/>
      </c>
      <c r="B26" s="3" t="str">
        <f>UPPER(IF(ISBLANK('Fiche de securité'!C32),"",'Fiche de securité'!C32))</f>
        <v/>
      </c>
      <c r="C26" s="19" t="str">
        <f>IF(OR(ISBLANK('Fiche de securité'!N32),'Fiche de securité'!N32="NON"),"",'Fiche de securité'!N32)</f>
        <v/>
      </c>
      <c r="D26" s="19" t="str">
        <f>IF(OR(ISBLANK('Fiche de securité'!O32),'Fiche de securité'!O32="NON"),"",'Fiche de securité'!O32)</f>
        <v/>
      </c>
      <c r="E26" s="19" t="str">
        <f>IF(OR(ISBLANK('Fiche de securité'!P32),'Fiche de securité'!P32="NON"),"",'Fiche de securité'!P32)</f>
        <v/>
      </c>
      <c r="F26" s="19" t="str">
        <f>IF(OR(ISBLANK('Fiche de securité'!Q32),Q33="NON"),"",'Fiche de securité'!Q32)</f>
        <v/>
      </c>
      <c r="G26" s="19" t="str">
        <f>IF(OR(ISBLANK('Fiche de securité'!R32),'Fiche de securité'!R32="NON"),"",'Fiche de securité'!R32)</f>
        <v/>
      </c>
      <c r="H26" s="19" t="str">
        <f>IF(OR(ISBLANK('Fiche de securité'!S32),'Fiche de securité'!S32="NON"),"",'Fiche de securité'!S32)</f>
        <v/>
      </c>
      <c r="I26" s="19" t="str">
        <f>IF(ISBLANK('Fiche de securité'!T32),"",'Fiche de securité'!T32)</f>
        <v/>
      </c>
    </row>
    <row r="27" spans="1:9" ht="13.5" customHeight="1" x14ac:dyDescent="0.25">
      <c r="A27" s="3" t="str">
        <f>UPPER(IF(ISBLANK('Fiche de securité'!B33),"",'Fiche de securité'!B33))</f>
        <v/>
      </c>
      <c r="B27" s="3" t="str">
        <f>UPPER(IF(ISBLANK('Fiche de securité'!C33),"",'Fiche de securité'!C33))</f>
        <v/>
      </c>
      <c r="C27" s="19" t="str">
        <f>IF(OR(ISBLANK('Fiche de securité'!N33),'Fiche de securité'!N33="NON"),"",'Fiche de securité'!N33)</f>
        <v/>
      </c>
      <c r="D27" s="19" t="str">
        <f>IF(OR(ISBLANK('Fiche de securité'!O33),'Fiche de securité'!O33="NON"),"",'Fiche de securité'!O33)</f>
        <v/>
      </c>
      <c r="E27" s="19" t="str">
        <f>IF(OR(ISBLANK('Fiche de securité'!P33),'Fiche de securité'!P33="NON"),"",'Fiche de securité'!P33)</f>
        <v/>
      </c>
      <c r="F27" s="19" t="str">
        <f>IF(OR(ISBLANK('Fiche de securité'!Q33),Q34="NON"),"",'Fiche de securité'!Q33)</f>
        <v/>
      </c>
      <c r="G27" s="19" t="str">
        <f>IF(OR(ISBLANK('Fiche de securité'!R33),'Fiche de securité'!R33="NON"),"",'Fiche de securité'!R33)</f>
        <v/>
      </c>
      <c r="H27" s="19" t="str">
        <f>IF(OR(ISBLANK('Fiche de securité'!S33),'Fiche de securité'!S33="NON"),"",'Fiche de securité'!S33)</f>
        <v/>
      </c>
      <c r="I27" s="19" t="str">
        <f>IF(ISBLANK('Fiche de securité'!T33),"",'Fiche de securité'!T33)</f>
        <v/>
      </c>
    </row>
    <row r="28" spans="1:9" ht="3" customHeight="1" x14ac:dyDescent="0.25">
      <c r="A28" s="17" t="str">
        <f>IF(ISBLANK('Fiche de securité'!B34),"",'Fiche de securité'!B34)</f>
        <v/>
      </c>
      <c r="B28" s="17" t="str">
        <f>IF(ISBLANK('Fiche de securité'!C34),"",'Fiche de securité'!C34)</f>
        <v/>
      </c>
      <c r="C28" s="20" t="str">
        <f>IF(ISBLANK('Fiche de securité'!N34),"",'Fiche de securité'!N34)</f>
        <v/>
      </c>
      <c r="D28" s="20" t="str">
        <f>IF(ISBLANK('Fiche de securité'!O34),"",'Fiche de securité'!O34)</f>
        <v/>
      </c>
      <c r="E28" s="20" t="str">
        <f>IF(ISBLANK('Fiche de securité'!P34),"",'Fiche de securité'!P34)</f>
        <v/>
      </c>
      <c r="F28" s="18" t="str">
        <f>IF(ISBLANK('Fiche de securité'!Q34),"",'Fiche de securité'!Q34)</f>
        <v/>
      </c>
      <c r="G28" s="20" t="str">
        <f>IF(ISBLANK('Fiche de securité'!R34),"",'Fiche de securité'!R34)</f>
        <v/>
      </c>
      <c r="H28" s="20"/>
      <c r="I28" s="18" t="str">
        <f>IF(ISBLANK('Fiche de securité'!U34),"",'Fiche de securité'!U34)</f>
        <v/>
      </c>
    </row>
    <row r="29" spans="1:9" ht="13.5" customHeight="1" x14ac:dyDescent="0.25">
      <c r="A29" s="3" t="str">
        <f>UPPER(IF(ISBLANK('Fiche de securité'!B35),"",'Fiche de securité'!B35))</f>
        <v/>
      </c>
      <c r="B29" s="3" t="str">
        <f>UPPER(IF(ISBLANK('Fiche de securité'!C35),"",'Fiche de securité'!C35))</f>
        <v/>
      </c>
      <c r="C29" s="19" t="str">
        <f>IF(OR(ISBLANK('Fiche de securité'!N35),'Fiche de securité'!N35="NON"),"",'Fiche de securité'!N35)</f>
        <v/>
      </c>
      <c r="D29" s="19" t="str">
        <f>IF(OR(ISBLANK('Fiche de securité'!O35),'Fiche de securité'!O35="NON"),"",'Fiche de securité'!O35)</f>
        <v/>
      </c>
      <c r="E29" s="19" t="str">
        <f>IF(OR(ISBLANK('Fiche de securité'!P35),'Fiche de securité'!P35="NON"),"",'Fiche de securité'!P35)</f>
        <v/>
      </c>
      <c r="F29" s="19" t="str">
        <f>IF(OR(ISBLANK('Fiche de securité'!Q35),Q36="NON"),"",'Fiche de securité'!Q35)</f>
        <v/>
      </c>
      <c r="G29" s="19" t="str">
        <f>IF(OR(ISBLANK('Fiche de securité'!R35),'Fiche de securité'!R35="NON"),"",'Fiche de securité'!R35)</f>
        <v/>
      </c>
      <c r="H29" s="19" t="str">
        <f>IF(OR(ISBLANK('Fiche de securité'!S35),'Fiche de securité'!S35="NON"),"",'Fiche de securité'!S35)</f>
        <v/>
      </c>
      <c r="I29" s="19" t="str">
        <f>IF(ISBLANK('Fiche de securité'!T35),"",'Fiche de securité'!T35)</f>
        <v/>
      </c>
    </row>
    <row r="30" spans="1:9" ht="13.5" customHeight="1" x14ac:dyDescent="0.25">
      <c r="A30" s="3" t="str">
        <f>UPPER(IF(ISBLANK('Fiche de securité'!B36),"",'Fiche de securité'!B36))</f>
        <v/>
      </c>
      <c r="B30" s="3" t="str">
        <f>UPPER(IF(ISBLANK('Fiche de securité'!C36),"",'Fiche de securité'!C36))</f>
        <v/>
      </c>
      <c r="C30" s="19" t="str">
        <f>IF(OR(ISBLANK('Fiche de securité'!N36),'Fiche de securité'!N36="NON"),"",'Fiche de securité'!N36)</f>
        <v/>
      </c>
      <c r="D30" s="19" t="str">
        <f>IF(OR(ISBLANK('Fiche de securité'!O36),'Fiche de securité'!O36="NON"),"",'Fiche de securité'!O36)</f>
        <v/>
      </c>
      <c r="E30" s="19" t="str">
        <f>IF(OR(ISBLANK('Fiche de securité'!P36),'Fiche de securité'!P36="NON"),"",'Fiche de securité'!P36)</f>
        <v/>
      </c>
      <c r="F30" s="19" t="str">
        <f>IF(OR(ISBLANK('Fiche de securité'!Q36),Q37="NON"),"",'Fiche de securité'!Q36)</f>
        <v/>
      </c>
      <c r="G30" s="19" t="str">
        <f>IF(OR(ISBLANK('Fiche de securité'!R36),'Fiche de securité'!R36="NON"),"",'Fiche de securité'!R36)</f>
        <v/>
      </c>
      <c r="H30" s="19" t="str">
        <f>IF(OR(ISBLANK('Fiche de securité'!S36),'Fiche de securité'!S36="NON"),"",'Fiche de securité'!S36)</f>
        <v/>
      </c>
      <c r="I30" s="19" t="str">
        <f>IF(ISBLANK('Fiche de securité'!T36),"",'Fiche de securité'!T36)</f>
        <v/>
      </c>
    </row>
    <row r="31" spans="1:9" ht="13.5" customHeight="1" x14ac:dyDescent="0.25">
      <c r="A31" s="3" t="str">
        <f>UPPER(IF(ISBLANK('Fiche de securité'!B37),"",'Fiche de securité'!B37))</f>
        <v/>
      </c>
      <c r="B31" s="3" t="str">
        <f>UPPER(IF(ISBLANK('Fiche de securité'!C37),"",'Fiche de securité'!C37))</f>
        <v/>
      </c>
      <c r="C31" s="19" t="str">
        <f>IF(OR(ISBLANK('Fiche de securité'!N37),'Fiche de securité'!N37="NON"),"",'Fiche de securité'!N37)</f>
        <v/>
      </c>
      <c r="D31" s="19" t="str">
        <f>IF(OR(ISBLANK('Fiche de securité'!O37),'Fiche de securité'!O37="NON"),"",'Fiche de securité'!O37)</f>
        <v/>
      </c>
      <c r="E31" s="19" t="str">
        <f>IF(OR(ISBLANK('Fiche de securité'!P37),'Fiche de securité'!P37="NON"),"",'Fiche de securité'!P37)</f>
        <v/>
      </c>
      <c r="F31" s="19" t="str">
        <f>IF(OR(ISBLANK('Fiche de securité'!Q37),Q38="NON"),"",'Fiche de securité'!Q37)</f>
        <v/>
      </c>
      <c r="G31" s="19" t="str">
        <f>IF(OR(ISBLANK('Fiche de securité'!R37),'Fiche de securité'!R37="NON"),"",'Fiche de securité'!R37)</f>
        <v/>
      </c>
      <c r="H31" s="19" t="str">
        <f>IF(OR(ISBLANK('Fiche de securité'!S37),'Fiche de securité'!S37="NON"),"",'Fiche de securité'!S37)</f>
        <v/>
      </c>
      <c r="I31" s="19" t="str">
        <f>IF(ISBLANK('Fiche de securité'!T37),"",'Fiche de securité'!T37)</f>
        <v/>
      </c>
    </row>
    <row r="32" spans="1:9" ht="13.5" customHeight="1" x14ac:dyDescent="0.25">
      <c r="A32" s="3" t="str">
        <f>UPPER(IF(ISBLANK('Fiche de securité'!B38),"",'Fiche de securité'!B38))</f>
        <v/>
      </c>
      <c r="B32" s="3" t="str">
        <f>UPPER(IF(ISBLANK('Fiche de securité'!C38),"",'Fiche de securité'!C38))</f>
        <v/>
      </c>
      <c r="C32" s="19" t="str">
        <f>IF(OR(ISBLANK('Fiche de securité'!N38),'Fiche de securité'!N38="NON"),"",'Fiche de securité'!N38)</f>
        <v/>
      </c>
      <c r="D32" s="19" t="str">
        <f>IF(OR(ISBLANK('Fiche de securité'!O38),'Fiche de securité'!O38="NON"),"",'Fiche de securité'!O38)</f>
        <v/>
      </c>
      <c r="E32" s="19" t="str">
        <f>IF(OR(ISBLANK('Fiche de securité'!P38),'Fiche de securité'!P38="NON"),"",'Fiche de securité'!P38)</f>
        <v/>
      </c>
      <c r="F32" s="19" t="str">
        <f>IF(OR(ISBLANK('Fiche de securité'!Q38),Q39="NON"),"",'Fiche de securité'!Q38)</f>
        <v/>
      </c>
      <c r="G32" s="19" t="str">
        <f>IF(OR(ISBLANK('Fiche de securité'!R38),'Fiche de securité'!R38="NON"),"",'Fiche de securité'!R38)</f>
        <v/>
      </c>
      <c r="H32" s="19" t="str">
        <f>IF(OR(ISBLANK('Fiche de securité'!S38),'Fiche de securité'!S38="NON"),"",'Fiche de securité'!S38)</f>
        <v/>
      </c>
      <c r="I32" s="19" t="str">
        <f>IF(ISBLANK('Fiche de securité'!T38),"",'Fiche de securité'!T38)</f>
        <v/>
      </c>
    </row>
    <row r="33" spans="1:9" ht="13.5" customHeight="1" x14ac:dyDescent="0.25">
      <c r="A33" s="3" t="str">
        <f>UPPER(IF(ISBLANK('Fiche de securité'!B39),"",'Fiche de securité'!B39))</f>
        <v/>
      </c>
      <c r="B33" s="3" t="str">
        <f>UPPER(IF(ISBLANK('Fiche de securité'!C39),"",'Fiche de securité'!C39))</f>
        <v/>
      </c>
      <c r="C33" s="19" t="str">
        <f>IF(OR(ISBLANK('Fiche de securité'!N39),'Fiche de securité'!N39="NON"),"",'Fiche de securité'!N39)</f>
        <v/>
      </c>
      <c r="D33" s="19" t="str">
        <f>IF(OR(ISBLANK('Fiche de securité'!O39),'Fiche de securité'!O39="NON"),"",'Fiche de securité'!O39)</f>
        <v/>
      </c>
      <c r="E33" s="19" t="str">
        <f>IF(OR(ISBLANK('Fiche de securité'!P39),'Fiche de securité'!P39="NON"),"",'Fiche de securité'!P39)</f>
        <v/>
      </c>
      <c r="F33" s="19" t="str">
        <f>IF(OR(ISBLANK('Fiche de securité'!Q39),Q40="NON"),"",'Fiche de securité'!Q39)</f>
        <v/>
      </c>
      <c r="G33" s="19" t="str">
        <f>IF(OR(ISBLANK('Fiche de securité'!R39),'Fiche de securité'!R39="NON"),"",'Fiche de securité'!R39)</f>
        <v/>
      </c>
      <c r="H33" s="19" t="str">
        <f>IF(OR(ISBLANK('Fiche de securité'!S39),'Fiche de securité'!S39="NON"),"",'Fiche de securité'!S39)</f>
        <v/>
      </c>
      <c r="I33" s="19" t="str">
        <f>IF(ISBLANK('Fiche de securité'!T39),"",'Fiche de securité'!T39)</f>
        <v/>
      </c>
    </row>
    <row r="34" spans="1:9" ht="3" customHeight="1" x14ac:dyDescent="0.25">
      <c r="A34" s="17" t="str">
        <f>IF(ISBLANK('Fiche de securité'!B34),"",'Fiche de securité'!B34)</f>
        <v/>
      </c>
      <c r="B34" s="17" t="str">
        <f>IF(ISBLANK('Fiche de securité'!C34),"",'Fiche de securité'!C34)</f>
        <v/>
      </c>
      <c r="C34" s="20" t="str">
        <f>IF(ISBLANK('Fiche de securité'!N34),"",'Fiche de securité'!N34)</f>
        <v/>
      </c>
      <c r="D34" s="20" t="str">
        <f>IF(ISBLANK('Fiche de securité'!O34),"",'Fiche de securité'!O34)</f>
        <v/>
      </c>
      <c r="E34" s="20" t="str">
        <f>IF(ISBLANK('Fiche de securité'!P34),"",'Fiche de securité'!P34)</f>
        <v/>
      </c>
      <c r="F34" s="18" t="str">
        <f>IF(ISBLANK('Fiche de securité'!Q34),"",'Fiche de securité'!Q34)</f>
        <v/>
      </c>
      <c r="G34" s="20" t="str">
        <f>IF(ISBLANK('Fiche de securité'!R34),"",'Fiche de securité'!R34)</f>
        <v/>
      </c>
      <c r="H34" s="20"/>
      <c r="I34" s="18" t="str">
        <f>IF(ISBLANK('Fiche de securité'!U34),"",'Fiche de securité'!U34)</f>
        <v/>
      </c>
    </row>
    <row r="35" spans="1:9" x14ac:dyDescent="0.25">
      <c r="A35" s="148" t="str">
        <f>IF(ISBLANK('Fiche de securité'!B41),"",'Fiche de securité'!B41)</f>
        <v xml:space="preserve">Demande complémentaire : </v>
      </c>
      <c r="B35" s="148"/>
      <c r="C35" s="148"/>
      <c r="D35" s="148"/>
      <c r="E35" s="148"/>
      <c r="F35" s="148"/>
      <c r="G35" s="148"/>
      <c r="H35" s="148"/>
      <c r="I35" s="148"/>
    </row>
    <row r="36" spans="1:9" x14ac:dyDescent="0.25">
      <c r="A36" s="148"/>
      <c r="B36" s="148"/>
      <c r="C36" s="148"/>
      <c r="D36" s="148"/>
      <c r="E36" s="148"/>
      <c r="F36" s="148"/>
      <c r="G36" s="148"/>
      <c r="H36" s="148"/>
      <c r="I36" s="148"/>
    </row>
    <row r="37" spans="1:9" ht="10.5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</row>
    <row r="38" spans="1:9" ht="8.25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</row>
    <row r="39" spans="1:9" ht="6.75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</row>
    <row r="41" spans="1:9" ht="21.75" customHeight="1" x14ac:dyDescent="0.25"/>
  </sheetData>
  <mergeCells count="5">
    <mergeCell ref="A35:I39"/>
    <mergeCell ref="A1:I1"/>
    <mergeCell ref="A3:E3"/>
    <mergeCell ref="D2:E2"/>
    <mergeCell ref="H2:I2"/>
  </mergeCells>
  <conditionalFormatting sqref="F2">
    <cfRule type="cellIs" dxfId="1" priority="2" operator="equal">
      <formula>"MATIN"</formula>
    </cfRule>
    <cfRule type="cellIs" dxfId="0" priority="1" operator="equal">
      <formula>"APRES-MIDI"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1C0C2-CE5C-4438-9296-4EAEBA3A8AB9}">
  <dimension ref="A1:H22"/>
  <sheetViews>
    <sheetView workbookViewId="0">
      <selection activeCell="H20" sqref="H20"/>
    </sheetView>
  </sheetViews>
  <sheetFormatPr defaultColWidth="11.42578125" defaultRowHeight="15" x14ac:dyDescent="0.25"/>
  <cols>
    <col min="1" max="1" width="43.42578125" bestFit="1" customWidth="1"/>
  </cols>
  <sheetData>
    <row r="1" spans="1:8" x14ac:dyDescent="0.25">
      <c r="A1" t="s">
        <v>61</v>
      </c>
      <c r="F1" s="12"/>
      <c r="G1" s="12" t="s">
        <v>55</v>
      </c>
      <c r="H1" s="12" t="s">
        <v>54</v>
      </c>
    </row>
    <row r="2" spans="1:8" x14ac:dyDescent="0.25">
      <c r="A2" t="s">
        <v>14</v>
      </c>
      <c r="F2" s="12" t="s">
        <v>45</v>
      </c>
      <c r="G2" s="12">
        <v>4</v>
      </c>
      <c r="H2" s="12">
        <v>1.5</v>
      </c>
    </row>
    <row r="3" spans="1:8" x14ac:dyDescent="0.25">
      <c r="A3" t="s">
        <v>15</v>
      </c>
      <c r="F3" s="12" t="s">
        <v>47</v>
      </c>
      <c r="G3" s="12">
        <v>4</v>
      </c>
      <c r="H3" s="12">
        <v>2.5</v>
      </c>
    </row>
    <row r="4" spans="1:8" x14ac:dyDescent="0.25">
      <c r="A4" t="s">
        <v>16</v>
      </c>
      <c r="F4" s="12" t="s">
        <v>48</v>
      </c>
      <c r="G4" s="12">
        <v>4</v>
      </c>
      <c r="H4" s="12">
        <v>3</v>
      </c>
    </row>
    <row r="5" spans="1:8" x14ac:dyDescent="0.25">
      <c r="A5" t="s">
        <v>17</v>
      </c>
      <c r="F5" s="12" t="s">
        <v>49</v>
      </c>
      <c r="G5" s="12">
        <v>5</v>
      </c>
      <c r="H5" s="12">
        <v>3</v>
      </c>
    </row>
    <row r="6" spans="1:8" x14ac:dyDescent="0.25">
      <c r="A6" t="s">
        <v>18</v>
      </c>
      <c r="F6" s="12" t="s">
        <v>50</v>
      </c>
      <c r="G6" s="12">
        <v>6</v>
      </c>
      <c r="H6" s="12">
        <v>4</v>
      </c>
    </row>
    <row r="7" spans="1:8" x14ac:dyDescent="0.25">
      <c r="A7" t="s">
        <v>74</v>
      </c>
      <c r="F7" s="12" t="s">
        <v>51</v>
      </c>
      <c r="G7" s="12"/>
      <c r="H7" s="12">
        <v>4</v>
      </c>
    </row>
    <row r="8" spans="1:8" x14ac:dyDescent="0.25">
      <c r="A8" t="s">
        <v>19</v>
      </c>
      <c r="F8" s="12" t="s">
        <v>52</v>
      </c>
      <c r="G8" s="12"/>
      <c r="H8" s="12">
        <v>6</v>
      </c>
    </row>
    <row r="9" spans="1:8" x14ac:dyDescent="0.25">
      <c r="A9" t="s">
        <v>20</v>
      </c>
      <c r="F9" s="12" t="s">
        <v>53</v>
      </c>
      <c r="G9" s="12"/>
      <c r="H9" s="12">
        <v>6</v>
      </c>
    </row>
    <row r="10" spans="1:8" x14ac:dyDescent="0.25">
      <c r="A10" t="s">
        <v>21</v>
      </c>
      <c r="F10" s="12" t="s">
        <v>77</v>
      </c>
      <c r="G10" s="12"/>
      <c r="H10" s="12">
        <v>6</v>
      </c>
    </row>
    <row r="11" spans="1:8" x14ac:dyDescent="0.25">
      <c r="A11" t="s">
        <v>22</v>
      </c>
    </row>
    <row r="12" spans="1:8" x14ac:dyDescent="0.25">
      <c r="A12" t="s">
        <v>23</v>
      </c>
    </row>
    <row r="13" spans="1:8" x14ac:dyDescent="0.25">
      <c r="A13" t="s">
        <v>24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31</v>
      </c>
    </row>
    <row r="17" spans="1:1" x14ac:dyDescent="0.25">
      <c r="A17" t="s">
        <v>34</v>
      </c>
    </row>
    <row r="18" spans="1:1" x14ac:dyDescent="0.25">
      <c r="A18" t="s">
        <v>27</v>
      </c>
    </row>
    <row r="19" spans="1:1" x14ac:dyDescent="0.25">
      <c r="A19" t="s">
        <v>32</v>
      </c>
    </row>
    <row r="20" spans="1:1" x14ac:dyDescent="0.25">
      <c r="A20" t="s">
        <v>28</v>
      </c>
    </row>
    <row r="21" spans="1:1" x14ac:dyDescent="0.25">
      <c r="A21" t="s">
        <v>33</v>
      </c>
    </row>
    <row r="22" spans="1:1" x14ac:dyDescent="0.25">
      <c r="A22" t="s">
        <v>29</v>
      </c>
    </row>
  </sheetData>
  <dataValidations count="1">
    <dataValidation type="list" allowBlank="1" showInputMessage="1" showErrorMessage="1" sqref="F7:F9" xr:uid="{4DA16C0F-39A5-4300-88AD-EB0FA87BBAFF}">
      <formula1>"NON,6L,9L,10L,12L,15L,BI7L,BI10L,BI12L,Autres"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Fiche de securité</vt:lpstr>
      <vt:lpstr>facturation</vt:lpstr>
      <vt:lpstr>Fiche matériel</vt:lpstr>
      <vt:lpstr>Listes</vt:lpstr>
      <vt:lpstr>'Fiche de securité'!Print_Area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Luong, Olivier</cp:lastModifiedBy>
  <cp:lastPrinted>2023-02-24T10:17:20Z</cp:lastPrinted>
  <dcterms:created xsi:type="dcterms:W3CDTF">2010-07-29T11:06:02Z</dcterms:created>
  <dcterms:modified xsi:type="dcterms:W3CDTF">2023-03-22T14:22:46Z</dcterms:modified>
</cp:coreProperties>
</file>